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filterPrivacy="1"/>
  <xr:revisionPtr revIDLastSave="0" documentId="13_ncr:1_{FE4D58EB-2009-415D-A83B-77F2E65C1ABB}" xr6:coauthVersionLast="47" xr6:coauthVersionMax="47" xr10:uidLastSave="{00000000-0000-0000-0000-000000000000}"/>
  <bookViews>
    <workbookView xWindow="-108" yWindow="-108" windowWidth="23256" windowHeight="12576" xr2:uid="{00000000-000D-0000-FFFF-FFFF00000000}"/>
  </bookViews>
  <sheets>
    <sheet name="基本情報" sheetId="4" r:id="rId1"/>
    <sheet name="治験費用に関する資料" sheetId="1" r:id="rId2"/>
    <sheet name="画像提供・ｽﾗｲﾄﾞ作成経費" sheetId="3" r:id="rId3"/>
    <sheet name="研究算定内訳書" sheetId="5" r:id="rId4"/>
    <sheet name="治験経費算定基準表" sheetId="6" r:id="rId5"/>
  </sheets>
  <definedNames>
    <definedName name="_xlnm.Print_Area" localSheetId="2">画像提供・ｽﾗｲﾄﾞ作成経費!$B$1:$N$30</definedName>
    <definedName name="_xlnm.Print_Area" localSheetId="3">研究算定内訳書!$B$1:$M$96</definedName>
    <definedName name="_xlnm.Print_Area" localSheetId="4">治験経費算定基準表!$B$1:$J$23</definedName>
    <definedName name="_xlnm.Print_Area" localSheetId="1">治験費用に関する資料!$B$1:$P$25</definedName>
    <definedName name="_xlnm.Print_Titles" localSheetId="1">治験費用に関する資料!$8:$8</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 i="3" l="1"/>
  <c r="M6" i="5"/>
  <c r="P14" i="1" l="1"/>
  <c r="C3" i="5"/>
  <c r="F2" i="5"/>
  <c r="C2" i="5"/>
  <c r="N25" i="3"/>
  <c r="N24" i="3"/>
  <c r="K18" i="3"/>
  <c r="K13" i="3"/>
  <c r="K11" i="3"/>
  <c r="P24" i="1"/>
  <c r="P22" i="1"/>
  <c r="H4" i="1"/>
  <c r="D4" i="1"/>
  <c r="N26" i="3" l="1"/>
  <c r="P9" i="1"/>
  <c r="K14" i="3"/>
  <c r="K12" i="3"/>
  <c r="H30" i="5" s="1"/>
  <c r="Q16" i="1"/>
  <c r="L13" i="5"/>
  <c r="L44" i="5"/>
  <c r="L9" i="5"/>
  <c r="L8" i="5"/>
  <c r="D6" i="3"/>
  <c r="I5" i="3"/>
  <c r="D5" i="3"/>
  <c r="P18" i="1"/>
  <c r="P17" i="1"/>
  <c r="P15" i="1"/>
  <c r="P16" i="1"/>
  <c r="Q15" i="1"/>
  <c r="D5" i="1"/>
  <c r="L47" i="5" l="1"/>
  <c r="L48" i="5" s="1"/>
  <c r="L49" i="5" s="1"/>
  <c r="P13" i="1"/>
  <c r="P12" i="1"/>
  <c r="P19" i="1"/>
  <c r="H32" i="5"/>
  <c r="L32" i="5" s="1"/>
  <c r="M19" i="3"/>
  <c r="K19" i="3"/>
  <c r="H12" i="5"/>
  <c r="L12" i="5" s="1"/>
  <c r="L30" i="5"/>
  <c r="L50" i="5" l="1"/>
  <c r="L52" i="5" s="1"/>
  <c r="L54" i="5" s="1"/>
  <c r="K20" i="3"/>
  <c r="H31" i="5" s="1"/>
  <c r="L31" i="5" s="1"/>
  <c r="Q14" i="1"/>
  <c r="Q19" i="1"/>
  <c r="P23" i="1" l="1"/>
  <c r="P21" i="1"/>
  <c r="P25" i="1" s="1"/>
  <c r="H11" i="5" s="1"/>
  <c r="L11" i="5" s="1"/>
  <c r="P10" i="1"/>
  <c r="Q10" i="1" l="1"/>
  <c r="Q9" i="1" l="1"/>
  <c r="Q11" i="1"/>
  <c r="Q12" i="1"/>
  <c r="Q13" i="1"/>
  <c r="Q21" i="1"/>
  <c r="Q22" i="1"/>
  <c r="Q23" i="1"/>
  <c r="Q24" i="1"/>
  <c r="R8" i="1"/>
  <c r="P11" i="1" l="1"/>
  <c r="P20" i="1" s="1"/>
  <c r="H29" i="5" l="1"/>
  <c r="L29" i="5" s="1"/>
  <c r="H10" i="5"/>
  <c r="L10" i="5" s="1"/>
  <c r="H28" i="5"/>
  <c r="L26" i="5" s="1"/>
  <c r="L33" i="5" l="1"/>
  <c r="L16" i="5"/>
  <c r="L17" i="5" s="1"/>
  <c r="L34" i="5" l="1"/>
  <c r="L35" i="5" s="1"/>
  <c r="L18" i="5"/>
  <c r="L20" i="5" s="1"/>
  <c r="L37" i="5" l="1"/>
  <c r="L39" i="5" s="1"/>
  <c r="L22"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19" authorId="0" shapeId="0" xr:uid="{00000000-0006-0000-0100-000001000000}">
      <text>
        <r>
          <rPr>
            <sz val="9"/>
            <color indexed="81"/>
            <rFont val="游ゴシック"/>
            <family val="3"/>
            <charset val="128"/>
            <scheme val="minor"/>
          </rPr>
          <t>該当する場合、直接ポイント数を入力し、理由を入力して下さい。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25" authorId="0" shapeId="0" xr:uid="{00000000-0006-0000-0200-000001000000}">
      <text>
        <r>
          <rPr>
            <sz val="9"/>
            <color indexed="81"/>
            <rFont val="游ゴシック"/>
            <family val="3"/>
            <charset val="128"/>
            <scheme val="minor"/>
          </rPr>
          <t>該当する場合、直接ポイント数を入力し、理由を入力して下さい。</t>
        </r>
      </text>
    </comment>
  </commentList>
</comments>
</file>

<file path=xl/sharedStrings.xml><?xml version="1.0" encoding="utf-8"?>
<sst xmlns="http://schemas.openxmlformats.org/spreadsheetml/2006/main" count="322" uniqueCount="281">
  <si>
    <t>A</t>
    <phoneticPr fontId="1"/>
  </si>
  <si>
    <t>ウエイト</t>
    <phoneticPr fontId="1"/>
  </si>
  <si>
    <t>Ⅰ
(ウエイト×1)</t>
    <phoneticPr fontId="1"/>
  </si>
  <si>
    <t>Ⅱ
(ウエイト×3)</t>
    <phoneticPr fontId="1"/>
  </si>
  <si>
    <t>Ⅲ
(ウエイト×5)</t>
    <phoneticPr fontId="1"/>
  </si>
  <si>
    <t>Ⅳ
(ウエイト×8)</t>
    <phoneticPr fontId="1"/>
  </si>
  <si>
    <t>承認申請に使用される文書等の作成</t>
    <rPh sb="0" eb="2">
      <t>ショウニン</t>
    </rPh>
    <rPh sb="2" eb="4">
      <t>シンセイ</t>
    </rPh>
    <rPh sb="5" eb="7">
      <t>シヨウ</t>
    </rPh>
    <rPh sb="10" eb="12">
      <t>ブンショ</t>
    </rPh>
    <rPh sb="12" eb="13">
      <t>ナド</t>
    </rPh>
    <rPh sb="14" eb="16">
      <t>サクセイ</t>
    </rPh>
    <phoneticPr fontId="1"/>
  </si>
  <si>
    <t>成人</t>
    <rPh sb="0" eb="2">
      <t>セイジン</t>
    </rPh>
    <phoneticPr fontId="1"/>
  </si>
  <si>
    <t>25項目以内</t>
    <rPh sb="2" eb="4">
      <t>コウモク</t>
    </rPh>
    <rPh sb="4" eb="6">
      <t>イナイ</t>
    </rPh>
    <phoneticPr fontId="1"/>
  </si>
  <si>
    <t>1回</t>
    <rPh sb="1" eb="2">
      <t>カイ</t>
    </rPh>
    <phoneticPr fontId="1"/>
  </si>
  <si>
    <t>3０枚以内</t>
    <rPh sb="2" eb="3">
      <t>マイ</t>
    </rPh>
    <rPh sb="3" eb="5">
      <t>イナイ</t>
    </rPh>
    <phoneticPr fontId="1"/>
  </si>
  <si>
    <t>新生児
低体重児</t>
    <rPh sb="0" eb="3">
      <t>シンセイジ</t>
    </rPh>
    <rPh sb="4" eb="7">
      <t>テイタイジュウ</t>
    </rPh>
    <rPh sb="7" eb="8">
      <t>ジ</t>
    </rPh>
    <phoneticPr fontId="1"/>
  </si>
  <si>
    <t>51枚以上</t>
    <rPh sb="2" eb="3">
      <t>マイ</t>
    </rPh>
    <rPh sb="3" eb="5">
      <t>イジョウ</t>
    </rPh>
    <phoneticPr fontId="1"/>
  </si>
  <si>
    <t>B</t>
    <phoneticPr fontId="1"/>
  </si>
  <si>
    <t>C</t>
    <phoneticPr fontId="1"/>
  </si>
  <si>
    <t>D</t>
    <phoneticPr fontId="1"/>
  </si>
  <si>
    <t>E</t>
    <phoneticPr fontId="1"/>
  </si>
  <si>
    <t>計</t>
    <rPh sb="0" eb="1">
      <t>ケイ</t>
    </rPh>
    <phoneticPr fontId="1"/>
  </si>
  <si>
    <t>要　　素</t>
    <rPh sb="0" eb="1">
      <t>ヨウ</t>
    </rPh>
    <rPh sb="3" eb="4">
      <t>ソ</t>
    </rPh>
    <phoneticPr fontId="1"/>
  </si>
  <si>
    <t>治験責任医師（署名）：</t>
    <rPh sb="0" eb="2">
      <t>チケン</t>
    </rPh>
    <rPh sb="2" eb="4">
      <t>セキニン</t>
    </rPh>
    <rPh sb="4" eb="6">
      <t>イシ</t>
    </rPh>
    <rPh sb="7" eb="9">
      <t>ショメイ</t>
    </rPh>
    <phoneticPr fontId="1"/>
  </si>
  <si>
    <t>確認日：西暦　　　　　年　　　　月　　　　日</t>
    <rPh sb="0" eb="2">
      <t>カクニン</t>
    </rPh>
    <rPh sb="2" eb="3">
      <t>ビ</t>
    </rPh>
    <rPh sb="4" eb="6">
      <t>セイレキ</t>
    </rPh>
    <rPh sb="11" eb="12">
      <t>ネン</t>
    </rPh>
    <rPh sb="16" eb="17">
      <t>ガツ</t>
    </rPh>
    <rPh sb="21" eb="22">
      <t>ニチ</t>
    </rPh>
    <phoneticPr fontId="1"/>
  </si>
  <si>
    <t>　</t>
  </si>
  <si>
    <t>治験費用に関する資料（医療機器）</t>
    <rPh sb="0" eb="2">
      <t>チケン</t>
    </rPh>
    <rPh sb="2" eb="4">
      <t>ヒヨウ</t>
    </rPh>
    <rPh sb="5" eb="6">
      <t>カン</t>
    </rPh>
    <rPh sb="8" eb="10">
      <t>シリョウ</t>
    </rPh>
    <rPh sb="11" eb="13">
      <t>イリョウ</t>
    </rPh>
    <rPh sb="13" eb="15">
      <t>キキ</t>
    </rPh>
    <phoneticPr fontId="1"/>
  </si>
  <si>
    <t>医療機器の使用目的</t>
    <rPh sb="0" eb="2">
      <t>イリョウ</t>
    </rPh>
    <rPh sb="2" eb="4">
      <t>キキ</t>
    </rPh>
    <rPh sb="5" eb="7">
      <t>シヨウ</t>
    </rPh>
    <rPh sb="7" eb="9">
      <t>モクテキ</t>
    </rPh>
    <phoneticPr fontId="1"/>
  </si>
  <si>
    <t xml:space="preserve">・歯科用材料
（ｲﾝﾌﾟﾗﾝﾄを除く）
・家庭用医療機器
・Ⅱ及びⅢを除くその他の医療機器
</t>
    <rPh sb="1" eb="3">
      <t>シカ</t>
    </rPh>
    <rPh sb="3" eb="4">
      <t>ヨウ</t>
    </rPh>
    <rPh sb="4" eb="6">
      <t>ザイリョウ</t>
    </rPh>
    <rPh sb="16" eb="17">
      <t>ノゾ</t>
    </rPh>
    <rPh sb="21" eb="24">
      <t>カテイヨウ</t>
    </rPh>
    <rPh sb="24" eb="26">
      <t>イリョウ</t>
    </rPh>
    <rPh sb="26" eb="28">
      <t>キキ</t>
    </rPh>
    <rPh sb="31" eb="32">
      <t>オヨ</t>
    </rPh>
    <rPh sb="35" eb="36">
      <t>ノゾ</t>
    </rPh>
    <rPh sb="39" eb="40">
      <t>タ</t>
    </rPh>
    <rPh sb="41" eb="43">
      <t>イリョウ</t>
    </rPh>
    <rPh sb="43" eb="45">
      <t>キキ</t>
    </rPh>
    <phoneticPr fontId="1"/>
  </si>
  <si>
    <t>・薬事法により設置管理が求められる大型機械
・体内植込み医療機器
・体内と体外を連結する医療機器</t>
    <rPh sb="1" eb="4">
      <t>ヤクジホウ</t>
    </rPh>
    <rPh sb="7" eb="9">
      <t>セッチ</t>
    </rPh>
    <rPh sb="9" eb="11">
      <t>カンリ</t>
    </rPh>
    <rPh sb="12" eb="13">
      <t>モト</t>
    </rPh>
    <rPh sb="17" eb="19">
      <t>オオガタ</t>
    </rPh>
    <rPh sb="19" eb="21">
      <t>キカイ</t>
    </rPh>
    <rPh sb="23" eb="25">
      <t>タイナイ</t>
    </rPh>
    <rPh sb="25" eb="27">
      <t>ウエコ</t>
    </rPh>
    <rPh sb="28" eb="30">
      <t>イリョウ</t>
    </rPh>
    <rPh sb="30" eb="32">
      <t>キキ</t>
    </rPh>
    <rPh sb="34" eb="36">
      <t>タイナイ</t>
    </rPh>
    <rPh sb="37" eb="39">
      <t>タイガイ</t>
    </rPh>
    <rPh sb="40" eb="42">
      <t>レンケツ</t>
    </rPh>
    <rPh sb="44" eb="46">
      <t>イリョウ</t>
    </rPh>
    <rPh sb="46" eb="48">
      <t>キキ</t>
    </rPh>
    <phoneticPr fontId="1"/>
  </si>
  <si>
    <t>・新構造医療機器</t>
    <rPh sb="1" eb="2">
      <t>シン</t>
    </rPh>
    <rPh sb="2" eb="4">
      <t>コウゾウ</t>
    </rPh>
    <rPh sb="4" eb="6">
      <t>イリョウ</t>
    </rPh>
    <rPh sb="6" eb="8">
      <t>キキ</t>
    </rPh>
    <phoneticPr fontId="1"/>
  </si>
  <si>
    <t>ポピュレーション</t>
    <phoneticPr fontId="1"/>
  </si>
  <si>
    <t>小児・成人
（高齢者，意識障害者等）</t>
    <rPh sb="0" eb="2">
      <t>ショウニ</t>
    </rPh>
    <rPh sb="3" eb="5">
      <t>セイジン</t>
    </rPh>
    <rPh sb="7" eb="10">
      <t>コウレイシャ</t>
    </rPh>
    <rPh sb="11" eb="13">
      <t>イシキ</t>
    </rPh>
    <rPh sb="13" eb="15">
      <t>ショウガイ</t>
    </rPh>
    <rPh sb="15" eb="16">
      <t>シャ</t>
    </rPh>
    <rPh sb="16" eb="17">
      <t>ナド</t>
    </rPh>
    <rPh sb="17" eb="18">
      <t>ヘイユウ</t>
    </rPh>
    <phoneticPr fontId="1"/>
  </si>
  <si>
    <t>観察回数</t>
    <rPh sb="0" eb="2">
      <t>カンサツ</t>
    </rPh>
    <rPh sb="2" eb="4">
      <t>カイスウ</t>
    </rPh>
    <phoneticPr fontId="1"/>
  </si>
  <si>
    <t>5回以内</t>
    <rPh sb="1" eb="2">
      <t>カイ</t>
    </rPh>
    <rPh sb="2" eb="4">
      <t>イナイ</t>
    </rPh>
    <phoneticPr fontId="1"/>
  </si>
  <si>
    <t>6～20回</t>
    <rPh sb="4" eb="5">
      <t>カイ</t>
    </rPh>
    <phoneticPr fontId="1"/>
  </si>
  <si>
    <t>21～25回</t>
    <rPh sb="5" eb="6">
      <t>カイ</t>
    </rPh>
    <phoneticPr fontId="1"/>
  </si>
  <si>
    <t>26回以上</t>
    <rPh sb="2" eb="3">
      <t>カイ</t>
    </rPh>
    <rPh sb="3" eb="5">
      <t>イジョウ</t>
    </rPh>
    <phoneticPr fontId="1"/>
  </si>
  <si>
    <t>診療報酬点数にある検査・自他覚症状観察項目数（受診1回当り）</t>
    <rPh sb="0" eb="2">
      <t>シンリョウ</t>
    </rPh>
    <rPh sb="2" eb="4">
      <t>ホウシュウ</t>
    </rPh>
    <rPh sb="4" eb="6">
      <t>テンスウ</t>
    </rPh>
    <rPh sb="9" eb="11">
      <t>ケンサ</t>
    </rPh>
    <rPh sb="12" eb="14">
      <t>ジタ</t>
    </rPh>
    <rPh sb="14" eb="15">
      <t>カク</t>
    </rPh>
    <rPh sb="15" eb="17">
      <t>ショウジョウ</t>
    </rPh>
    <rPh sb="17" eb="19">
      <t>カンサツ</t>
    </rPh>
    <rPh sb="19" eb="22">
      <t>コウモクスウ</t>
    </rPh>
    <rPh sb="23" eb="25">
      <t>ジュシン</t>
    </rPh>
    <rPh sb="26" eb="27">
      <t>カイ</t>
    </rPh>
    <rPh sb="27" eb="28">
      <t>アタ</t>
    </rPh>
    <phoneticPr fontId="1"/>
  </si>
  <si>
    <t>51～100項目</t>
    <rPh sb="6" eb="8">
      <t>コウモク</t>
    </rPh>
    <phoneticPr fontId="1"/>
  </si>
  <si>
    <t>101項目以上</t>
    <rPh sb="3" eb="5">
      <t>コウモク</t>
    </rPh>
    <rPh sb="5" eb="7">
      <t>イジョウ</t>
    </rPh>
    <phoneticPr fontId="1"/>
  </si>
  <si>
    <t>診療報酬点数のない検査項目数（受診1回当り）</t>
    <rPh sb="0" eb="2">
      <t>シンリョウ</t>
    </rPh>
    <rPh sb="2" eb="4">
      <t>ホウシュウ</t>
    </rPh>
    <rPh sb="4" eb="6">
      <t>テンスウ</t>
    </rPh>
    <rPh sb="9" eb="11">
      <t>ケンサ</t>
    </rPh>
    <rPh sb="11" eb="14">
      <t>コウモクスウ</t>
    </rPh>
    <rPh sb="15" eb="17">
      <t>ジュシン</t>
    </rPh>
    <rPh sb="18" eb="19">
      <t>カイ</t>
    </rPh>
    <rPh sb="19" eb="20">
      <t>アタ</t>
    </rPh>
    <phoneticPr fontId="1"/>
  </si>
  <si>
    <t>1～5項目</t>
    <rPh sb="3" eb="5">
      <t>コウモク</t>
    </rPh>
    <phoneticPr fontId="1"/>
  </si>
  <si>
    <t>6～20項目</t>
    <rPh sb="4" eb="6">
      <t>コウモク</t>
    </rPh>
    <phoneticPr fontId="1"/>
  </si>
  <si>
    <t>21項目以上</t>
    <rPh sb="2" eb="4">
      <t>コウモク</t>
    </rPh>
    <rPh sb="4" eb="6">
      <t>イジョウ</t>
    </rPh>
    <phoneticPr fontId="1"/>
  </si>
  <si>
    <t>症例発表</t>
    <rPh sb="0" eb="2">
      <t>ショウレイ</t>
    </rPh>
    <rPh sb="2" eb="4">
      <t>ハッピョウ</t>
    </rPh>
    <phoneticPr fontId="1"/>
  </si>
  <si>
    <t>大型機械の設置管理</t>
    <rPh sb="0" eb="2">
      <t>オオガタ</t>
    </rPh>
    <rPh sb="2" eb="4">
      <t>キカイ</t>
    </rPh>
    <rPh sb="5" eb="7">
      <t>セッチ</t>
    </rPh>
    <rPh sb="7" eb="9">
      <t>カンリ</t>
    </rPh>
    <phoneticPr fontId="1"/>
  </si>
  <si>
    <t>有り</t>
    <rPh sb="0" eb="1">
      <t>ア</t>
    </rPh>
    <phoneticPr fontId="1"/>
  </si>
  <si>
    <t>診療報酬点数のない診療法を修得する関係者</t>
    <rPh sb="0" eb="2">
      <t>シンリョウ</t>
    </rPh>
    <rPh sb="2" eb="4">
      <t>ホウシュウ</t>
    </rPh>
    <rPh sb="4" eb="6">
      <t>テンスウ</t>
    </rPh>
    <rPh sb="9" eb="11">
      <t>シンリョウ</t>
    </rPh>
    <rPh sb="11" eb="12">
      <t>ホウ</t>
    </rPh>
    <rPh sb="13" eb="15">
      <t>シュウトク</t>
    </rPh>
    <rPh sb="17" eb="20">
      <t>カンケイシャ</t>
    </rPh>
    <phoneticPr fontId="1"/>
  </si>
  <si>
    <t>1～10人</t>
    <rPh sb="4" eb="5">
      <t>ニン</t>
    </rPh>
    <phoneticPr fontId="1"/>
  </si>
  <si>
    <t>11人以上</t>
    <rPh sb="2" eb="3">
      <t>ニン</t>
    </rPh>
    <rPh sb="3" eb="5">
      <t>イジョウ</t>
    </rPh>
    <phoneticPr fontId="1"/>
  </si>
  <si>
    <t>初期費用</t>
    <rPh sb="0" eb="2">
      <t>ショキ</t>
    </rPh>
    <rPh sb="2" eb="4">
      <t>ヒヨウ</t>
    </rPh>
    <phoneticPr fontId="1"/>
  </si>
  <si>
    <t>事項</t>
    <rPh sb="0" eb="2">
      <t>ジコウ</t>
    </rPh>
    <phoneticPr fontId="1"/>
  </si>
  <si>
    <t>算定根拠</t>
    <rPh sb="0" eb="2">
      <t>サンテイ</t>
    </rPh>
    <rPh sb="2" eb="4">
      <t>コンキョ</t>
    </rPh>
    <phoneticPr fontId="1"/>
  </si>
  <si>
    <t>金額</t>
    <rPh sb="0" eb="2">
      <t>キンガク</t>
    </rPh>
    <phoneticPr fontId="1"/>
  </si>
  <si>
    <t>（4）臨床試験研究経費</t>
    <rPh sb="3" eb="5">
      <t>リンショウ</t>
    </rPh>
    <rPh sb="5" eb="7">
      <t>シケン</t>
    </rPh>
    <rPh sb="7" eb="9">
      <t>ケンキュウ</t>
    </rPh>
    <rPh sb="9" eb="11">
      <t>ケイヒ</t>
    </rPh>
    <phoneticPr fontId="1"/>
  </si>
  <si>
    <t>臨床試験研究経費ポイント数 ①　</t>
    <rPh sb="0" eb="2">
      <t>リンショウ</t>
    </rPh>
    <rPh sb="2" eb="4">
      <t>シケン</t>
    </rPh>
    <rPh sb="4" eb="6">
      <t>ケンキュウ</t>
    </rPh>
    <rPh sb="6" eb="8">
      <t>ケイヒ</t>
    </rPh>
    <rPh sb="12" eb="13">
      <t>スウ</t>
    </rPh>
    <phoneticPr fontId="1"/>
  </si>
  <si>
    <t>× 6,000 × 30％ × 症例数</t>
    <rPh sb="16" eb="18">
      <t>ショウレイ</t>
    </rPh>
    <rPh sb="18" eb="19">
      <t>スウ</t>
    </rPh>
    <phoneticPr fontId="1"/>
  </si>
  <si>
    <t>臨床試験研究経費ポイント数 ①’</t>
    <rPh sb="0" eb="2">
      <t>リンショウ</t>
    </rPh>
    <rPh sb="2" eb="4">
      <t>シケン</t>
    </rPh>
    <rPh sb="4" eb="6">
      <t>ケンキュウ</t>
    </rPh>
    <rPh sb="6" eb="8">
      <t>ケイヒ</t>
    </rPh>
    <rPh sb="12" eb="13">
      <t>スウ</t>
    </rPh>
    <phoneticPr fontId="1"/>
  </si>
  <si>
    <t>× 4,000</t>
    <phoneticPr fontId="1"/>
  </si>
  <si>
    <t>所要額（税抜）</t>
    <rPh sb="0" eb="2">
      <t>ショヨウ</t>
    </rPh>
    <rPh sb="2" eb="3">
      <t>ガク</t>
    </rPh>
    <rPh sb="4" eb="5">
      <t>ゼイ</t>
    </rPh>
    <rPh sb="5" eb="6">
      <t>ヌ</t>
    </rPh>
    <phoneticPr fontId="1"/>
  </si>
  <si>
    <t>初期費用（税抜）　計</t>
    <rPh sb="0" eb="2">
      <t>ショキ</t>
    </rPh>
    <rPh sb="2" eb="4">
      <t>ヒヨウ</t>
    </rPh>
    <rPh sb="5" eb="6">
      <t>ゼイ</t>
    </rPh>
    <rPh sb="6" eb="7">
      <t>ヌ</t>
    </rPh>
    <rPh sb="9" eb="10">
      <t>ケイ</t>
    </rPh>
    <phoneticPr fontId="1"/>
  </si>
  <si>
    <t>消費税額　　　　　　</t>
    <rPh sb="0" eb="3">
      <t>ショウヒゼイ</t>
    </rPh>
    <rPh sb="3" eb="4">
      <t>ガク</t>
    </rPh>
    <phoneticPr fontId="1"/>
  </si>
  <si>
    <t>初期費用（税込）　計</t>
    <rPh sb="0" eb="2">
      <t>ショキ</t>
    </rPh>
    <rPh sb="2" eb="4">
      <t>ヒヨウ</t>
    </rPh>
    <rPh sb="5" eb="6">
      <t>ゼイ</t>
    </rPh>
    <rPh sb="6" eb="7">
      <t>コ</t>
    </rPh>
    <rPh sb="9" eb="10">
      <t>ケイ</t>
    </rPh>
    <phoneticPr fontId="1"/>
  </si>
  <si>
    <t>出来高費用　1症例分</t>
    <rPh sb="0" eb="3">
      <t>デキダカ</t>
    </rPh>
    <rPh sb="3" eb="5">
      <t>ヒヨウ</t>
    </rPh>
    <rPh sb="7" eb="9">
      <t>ショウレイ</t>
    </rPh>
    <rPh sb="9" eb="10">
      <t>ブン</t>
    </rPh>
    <phoneticPr fontId="1"/>
  </si>
  <si>
    <t>（1）人件費</t>
    <rPh sb="3" eb="6">
      <t>ジンケンヒ</t>
    </rPh>
    <phoneticPr fontId="1"/>
  </si>
  <si>
    <t>（2）臨床試験研究経費</t>
    <rPh sb="3" eb="5">
      <t>リンショウ</t>
    </rPh>
    <rPh sb="5" eb="7">
      <t>シケン</t>
    </rPh>
    <rPh sb="7" eb="9">
      <t>ケンキュウ</t>
    </rPh>
    <rPh sb="9" eb="11">
      <t>ケイヒ</t>
    </rPh>
    <phoneticPr fontId="1"/>
  </si>
  <si>
    <t>臨床試験研究経費ポイント数①　</t>
    <rPh sb="0" eb="2">
      <t>リンショウ</t>
    </rPh>
    <rPh sb="2" eb="4">
      <t>シケン</t>
    </rPh>
    <rPh sb="4" eb="6">
      <t>ケンキュウ</t>
    </rPh>
    <rPh sb="6" eb="8">
      <t>ケイヒ</t>
    </rPh>
    <rPh sb="12" eb="13">
      <t>スウ</t>
    </rPh>
    <phoneticPr fontId="1"/>
  </si>
  <si>
    <t>出来高費用　1症例分（税抜）　計</t>
    <rPh sb="0" eb="3">
      <t>デキダカ</t>
    </rPh>
    <rPh sb="3" eb="5">
      <t>ヒヨウ</t>
    </rPh>
    <rPh sb="7" eb="9">
      <t>ショウレイ</t>
    </rPh>
    <rPh sb="9" eb="10">
      <t>ブン</t>
    </rPh>
    <rPh sb="11" eb="12">
      <t>ゼイ</t>
    </rPh>
    <rPh sb="12" eb="13">
      <t>ヌ</t>
    </rPh>
    <rPh sb="15" eb="16">
      <t>ケイ</t>
    </rPh>
    <phoneticPr fontId="1"/>
  </si>
  <si>
    <t xml:space="preserve">消費税額　　　　　　　　　　　  </t>
    <rPh sb="0" eb="3">
      <t>ショウヒゼイ</t>
    </rPh>
    <rPh sb="3" eb="4">
      <t>ガク</t>
    </rPh>
    <phoneticPr fontId="1"/>
  </si>
  <si>
    <t>出来高費用　1症例分（税込）　計</t>
    <rPh sb="0" eb="3">
      <t>デキダカ</t>
    </rPh>
    <rPh sb="3" eb="5">
      <t>ヒヨウ</t>
    </rPh>
    <rPh sb="7" eb="9">
      <t>ショウレイ</t>
    </rPh>
    <rPh sb="9" eb="10">
      <t>ブン</t>
    </rPh>
    <rPh sb="11" eb="12">
      <t>ゼイ</t>
    </rPh>
    <rPh sb="12" eb="13">
      <t>コ</t>
    </rPh>
    <rPh sb="15" eb="16">
      <t>ケイ</t>
    </rPh>
    <phoneticPr fontId="1"/>
  </si>
  <si>
    <t>（1）被験者負担軽減費</t>
    <rPh sb="3" eb="6">
      <t>ヒケンシャ</t>
    </rPh>
    <rPh sb="6" eb="8">
      <t>フタン</t>
    </rPh>
    <rPh sb="8" eb="10">
      <t>ケイゲン</t>
    </rPh>
    <rPh sb="10" eb="11">
      <t>ヒ</t>
    </rPh>
    <phoneticPr fontId="1"/>
  </si>
  <si>
    <t xml:space="preserve">7,000 × </t>
    <phoneticPr fontId="1"/>
  </si>
  <si>
    <t>（2）観察期脱落費用</t>
    <rPh sb="3" eb="5">
      <t>カンサツ</t>
    </rPh>
    <rPh sb="5" eb="6">
      <t>キ</t>
    </rPh>
    <rPh sb="6" eb="8">
      <t>ダツラク</t>
    </rPh>
    <rPh sb="8" eb="10">
      <t>ヒヨウ</t>
    </rPh>
    <phoneticPr fontId="1"/>
  </si>
  <si>
    <t>その他　1症例分（税抜）　計</t>
    <rPh sb="2" eb="3">
      <t>タ</t>
    </rPh>
    <rPh sb="5" eb="7">
      <t>ショウレイ</t>
    </rPh>
    <rPh sb="7" eb="8">
      <t>ブン</t>
    </rPh>
    <rPh sb="9" eb="10">
      <t>ゼイ</t>
    </rPh>
    <rPh sb="10" eb="11">
      <t>ヌ</t>
    </rPh>
    <rPh sb="13" eb="14">
      <t>ケイ</t>
    </rPh>
    <phoneticPr fontId="1"/>
  </si>
  <si>
    <t xml:space="preserve">消費税額　　　　 　　　　　 </t>
    <rPh sb="0" eb="3">
      <t>ショウヒゼイ</t>
    </rPh>
    <rPh sb="3" eb="4">
      <t>ガク</t>
    </rPh>
    <phoneticPr fontId="1"/>
  </si>
  <si>
    <t>その他　1症例分（税込）　計</t>
    <rPh sb="2" eb="3">
      <t>タ</t>
    </rPh>
    <rPh sb="5" eb="7">
      <t>ショウレイ</t>
    </rPh>
    <rPh sb="7" eb="8">
      <t>ブン</t>
    </rPh>
    <rPh sb="9" eb="10">
      <t>ゼイ</t>
    </rPh>
    <rPh sb="10" eb="11">
      <t>コ</t>
    </rPh>
    <rPh sb="13" eb="14">
      <t>ケイ</t>
    </rPh>
    <phoneticPr fontId="1"/>
  </si>
  <si>
    <t>研究費算定内訳書（医療機器）</t>
    <rPh sb="0" eb="2">
      <t>ケンキュウ</t>
    </rPh>
    <rPh sb="2" eb="3">
      <t>ヒ</t>
    </rPh>
    <rPh sb="3" eb="5">
      <t>サンテイ</t>
    </rPh>
    <rPh sb="5" eb="8">
      <t>ウチワケショ</t>
    </rPh>
    <rPh sb="9" eb="11">
      <t>イリョウ</t>
    </rPh>
    <rPh sb="11" eb="13">
      <t>キキ</t>
    </rPh>
    <phoneticPr fontId="13"/>
  </si>
  <si>
    <t>画像提供作成経費　　（ 有 ・ 無 ）</t>
    <rPh sb="0" eb="2">
      <t>ガゾウ</t>
    </rPh>
    <rPh sb="2" eb="4">
      <t>テイキョウ</t>
    </rPh>
    <rPh sb="4" eb="6">
      <t>サクセイ</t>
    </rPh>
    <rPh sb="6" eb="8">
      <t>ケイヒ</t>
    </rPh>
    <rPh sb="12" eb="13">
      <t>アリ</t>
    </rPh>
    <rPh sb="16" eb="17">
      <t>ナシ</t>
    </rPh>
    <phoneticPr fontId="1"/>
  </si>
  <si>
    <t>画像提供等の必要性</t>
    <rPh sb="0" eb="2">
      <t>ガゾウ</t>
    </rPh>
    <rPh sb="2" eb="4">
      <t>テイキョウ</t>
    </rPh>
    <rPh sb="4" eb="5">
      <t>トウ</t>
    </rPh>
    <rPh sb="6" eb="9">
      <t>ヒツヨウセイ</t>
    </rPh>
    <phoneticPr fontId="1"/>
  </si>
  <si>
    <t>テスト画像提供の有無</t>
    <rPh sb="3" eb="5">
      <t>ガゾウ</t>
    </rPh>
    <rPh sb="5" eb="7">
      <t>テイキョウ</t>
    </rPh>
    <rPh sb="8" eb="10">
      <t>ウム</t>
    </rPh>
    <phoneticPr fontId="1"/>
  </si>
  <si>
    <t>スライド作成経費　　（ 有 ・ 無 ）</t>
    <rPh sb="4" eb="6">
      <t>サクセイ</t>
    </rPh>
    <rPh sb="6" eb="8">
      <t>ケイヒ</t>
    </rPh>
    <phoneticPr fontId="1"/>
  </si>
  <si>
    <t>病理標本作成</t>
    <rPh sb="0" eb="2">
      <t>ビョウリ</t>
    </rPh>
    <rPh sb="2" eb="4">
      <t>ヒョウホン</t>
    </rPh>
    <rPh sb="4" eb="6">
      <t>サクセイ</t>
    </rPh>
    <phoneticPr fontId="1"/>
  </si>
  <si>
    <t>染色方法</t>
    <rPh sb="0" eb="2">
      <t>センショク</t>
    </rPh>
    <rPh sb="2" eb="4">
      <t>ホウホウ</t>
    </rPh>
    <phoneticPr fontId="1"/>
  </si>
  <si>
    <t>未染・HE染色</t>
    <rPh sb="0" eb="1">
      <t>ミ</t>
    </rPh>
    <rPh sb="1" eb="2">
      <t>セン</t>
    </rPh>
    <rPh sb="5" eb="7">
      <t>センショク</t>
    </rPh>
    <phoneticPr fontId="1"/>
  </si>
  <si>
    <t>通常染色</t>
    <rPh sb="0" eb="2">
      <t>ツウジョウ</t>
    </rPh>
    <rPh sb="2" eb="4">
      <t>センショク</t>
    </rPh>
    <phoneticPr fontId="1"/>
  </si>
  <si>
    <t>特殊染色</t>
    <rPh sb="0" eb="2">
      <t>トクシュ</t>
    </rPh>
    <rPh sb="2" eb="4">
      <t>センショク</t>
    </rPh>
    <phoneticPr fontId="1"/>
  </si>
  <si>
    <t>1症例当りのポイント①</t>
    <rPh sb="1" eb="3">
      <t>ショウレイ</t>
    </rPh>
    <rPh sb="3" eb="4">
      <t>アタ</t>
    </rPh>
    <phoneticPr fontId="1"/>
  </si>
  <si>
    <t>1契約当りのポイント①’</t>
    <rPh sb="1" eb="3">
      <t>ケイヤク</t>
    </rPh>
    <rPh sb="3" eb="4">
      <t>アタ</t>
    </rPh>
    <phoneticPr fontId="1"/>
  </si>
  <si>
    <t>画像提供作成経費ポイント数 ②’</t>
    <rPh sb="0" eb="2">
      <t>ガゾウ</t>
    </rPh>
    <rPh sb="2" eb="4">
      <t>テイキョウ</t>
    </rPh>
    <rPh sb="4" eb="6">
      <t>サクセイ</t>
    </rPh>
    <rPh sb="6" eb="8">
      <t>ケイヒ</t>
    </rPh>
    <rPh sb="12" eb="13">
      <t>スウ</t>
    </rPh>
    <phoneticPr fontId="1"/>
  </si>
  <si>
    <t>スライド作成経費ポイント数③</t>
    <rPh sb="4" eb="6">
      <t>サクセイ</t>
    </rPh>
    <rPh sb="6" eb="8">
      <t>ケイヒ</t>
    </rPh>
    <rPh sb="12" eb="13">
      <t>スウ</t>
    </rPh>
    <phoneticPr fontId="1"/>
  </si>
  <si>
    <t>例</t>
    <rPh sb="0" eb="1">
      <t>レイ</t>
    </rPh>
    <phoneticPr fontId="1"/>
  </si>
  <si>
    <t>F</t>
    <phoneticPr fontId="1"/>
  </si>
  <si>
    <t>その他</t>
    <rPh sb="2" eb="3">
      <t>タ</t>
    </rPh>
    <phoneticPr fontId="1"/>
  </si>
  <si>
    <t>入院・外来の別</t>
    <rPh sb="0" eb="2">
      <t>ニュウイン</t>
    </rPh>
    <rPh sb="3" eb="5">
      <t>ガイライ</t>
    </rPh>
    <rPh sb="6" eb="7">
      <t>ベツ</t>
    </rPh>
    <phoneticPr fontId="1"/>
  </si>
  <si>
    <t>入院</t>
    <rPh sb="0" eb="2">
      <t>ニュウイン</t>
    </rPh>
    <phoneticPr fontId="1"/>
  </si>
  <si>
    <t>外来</t>
    <rPh sb="0" eb="2">
      <t>ガイライ</t>
    </rPh>
    <phoneticPr fontId="1"/>
  </si>
  <si>
    <t>J</t>
    <phoneticPr fontId="1"/>
  </si>
  <si>
    <t>Ⅱ
(ウエイト×2)</t>
    <phoneticPr fontId="1"/>
  </si>
  <si>
    <t>Ⅲ
(ウエイト×3)</t>
    <phoneticPr fontId="1"/>
  </si>
  <si>
    <t>A</t>
    <phoneticPr fontId="1"/>
  </si>
  <si>
    <t>あり</t>
    <phoneticPr fontId="1"/>
  </si>
  <si>
    <t>B</t>
    <phoneticPr fontId="1"/>
  </si>
  <si>
    <t>あり</t>
    <phoneticPr fontId="1"/>
  </si>
  <si>
    <t>Ⅰ
(ウエイト×1)</t>
    <phoneticPr fontId="1"/>
  </si>
  <si>
    <t>Ⅲ
(ウエイト×3)</t>
    <phoneticPr fontId="1"/>
  </si>
  <si>
    <t>Ｃ</t>
    <phoneticPr fontId="1"/>
  </si>
  <si>
    <t>あり</t>
    <phoneticPr fontId="1"/>
  </si>
  <si>
    <t>Ｄ</t>
    <phoneticPr fontId="1"/>
  </si>
  <si>
    <t>検体処理経費　　（ 有 ・ 無 ）</t>
    <rPh sb="0" eb="2">
      <t>ケンタイ</t>
    </rPh>
    <rPh sb="2" eb="4">
      <t>ショリ</t>
    </rPh>
    <rPh sb="4" eb="6">
      <t>ケイヒ</t>
    </rPh>
    <phoneticPr fontId="1"/>
  </si>
  <si>
    <t>ウエイト</t>
    <phoneticPr fontId="1"/>
  </si>
  <si>
    <t>Ⅱ
(ウエイト×3)</t>
    <phoneticPr fontId="1"/>
  </si>
  <si>
    <t>Ⅲ
(ウエイト×5)</t>
    <phoneticPr fontId="1"/>
  </si>
  <si>
    <t>Ⅳ
（ウエイト×８）</t>
    <phoneticPr fontId="1"/>
  </si>
  <si>
    <t>E</t>
    <phoneticPr fontId="1"/>
  </si>
  <si>
    <t>11回以上</t>
    <rPh sb="2" eb="3">
      <t>カイ</t>
    </rPh>
    <rPh sb="3" eb="5">
      <t>イジョウ</t>
    </rPh>
    <phoneticPr fontId="1"/>
  </si>
  <si>
    <t>F</t>
    <phoneticPr fontId="1"/>
  </si>
  <si>
    <t>ー</t>
    <phoneticPr fontId="1"/>
  </si>
  <si>
    <t>ポイント</t>
    <phoneticPr fontId="1"/>
  </si>
  <si>
    <t>理由：</t>
    <rPh sb="0" eb="2">
      <t>リユウ</t>
    </rPh>
    <phoneticPr fontId="1"/>
  </si>
  <si>
    <t>（1）審査費（年度）</t>
    <rPh sb="3" eb="5">
      <t>シンサ</t>
    </rPh>
    <rPh sb="5" eb="6">
      <t>ヒ</t>
    </rPh>
    <rPh sb="7" eb="9">
      <t>ネンド</t>
    </rPh>
    <phoneticPr fontId="1"/>
  </si>
  <si>
    <t>【基本情報】</t>
    <rPh sb="1" eb="3">
      <t>キホン</t>
    </rPh>
    <rPh sb="3" eb="5">
      <t>ジョウホウ</t>
    </rPh>
    <phoneticPr fontId="1"/>
  </si>
  <si>
    <t>治験課題名　：</t>
    <rPh sb="0" eb="2">
      <t>チケン</t>
    </rPh>
    <rPh sb="2" eb="4">
      <t>カダイ</t>
    </rPh>
    <rPh sb="4" eb="5">
      <t>メイ</t>
    </rPh>
    <phoneticPr fontId="1"/>
  </si>
  <si>
    <t>治験依頼者　：</t>
    <rPh sb="0" eb="2">
      <t>チケン</t>
    </rPh>
    <rPh sb="2" eb="5">
      <t>イライシャ</t>
    </rPh>
    <phoneticPr fontId="1"/>
  </si>
  <si>
    <t>診療科　：</t>
    <rPh sb="0" eb="3">
      <t>シンリョウカ</t>
    </rPh>
    <phoneticPr fontId="1"/>
  </si>
  <si>
    <t>治験責任医師　：</t>
    <rPh sb="0" eb="2">
      <t>チケン</t>
    </rPh>
    <rPh sb="2" eb="4">
      <t>セキニン</t>
    </rPh>
    <rPh sb="4" eb="6">
      <t>イシ</t>
    </rPh>
    <phoneticPr fontId="1"/>
  </si>
  <si>
    <t>症例数　：</t>
    <rPh sb="0" eb="2">
      <t>ショウレイ</t>
    </rPh>
    <rPh sb="2" eb="3">
      <t>スウ</t>
    </rPh>
    <phoneticPr fontId="1"/>
  </si>
  <si>
    <t>課題名</t>
    <rPh sb="0" eb="2">
      <t>カダイ</t>
    </rPh>
    <rPh sb="2" eb="3">
      <t>メイ</t>
    </rPh>
    <phoneticPr fontId="1"/>
  </si>
  <si>
    <t>依頼者</t>
    <rPh sb="0" eb="3">
      <t>イライシャ</t>
    </rPh>
    <phoneticPr fontId="1"/>
  </si>
  <si>
    <t>確認日 ： 西暦　　　　　年　　　　月　　　　日</t>
    <rPh sb="0" eb="2">
      <t>カクニン</t>
    </rPh>
    <rPh sb="2" eb="3">
      <t>ビ</t>
    </rPh>
    <rPh sb="6" eb="8">
      <t>セイレキ</t>
    </rPh>
    <rPh sb="13" eb="14">
      <t>ネン</t>
    </rPh>
    <rPh sb="18" eb="19">
      <t>ガツ</t>
    </rPh>
    <rPh sb="23" eb="24">
      <t>ニチ</t>
    </rPh>
    <phoneticPr fontId="1"/>
  </si>
  <si>
    <t>G</t>
    <phoneticPr fontId="1"/>
  </si>
  <si>
    <t>H</t>
    <phoneticPr fontId="1"/>
  </si>
  <si>
    <t>I</t>
    <phoneticPr fontId="1"/>
  </si>
  <si>
    <t>K</t>
    <phoneticPr fontId="1"/>
  </si>
  <si>
    <t>L</t>
    <phoneticPr fontId="1"/>
  </si>
  <si>
    <t>M</t>
    <phoneticPr fontId="1"/>
  </si>
  <si>
    <t>N</t>
    <phoneticPr fontId="1"/>
  </si>
  <si>
    <t>O</t>
    <phoneticPr fontId="1"/>
  </si>
  <si>
    <t>治験機器製造承認の状況</t>
    <rPh sb="0" eb="2">
      <t>チケン</t>
    </rPh>
    <rPh sb="2" eb="4">
      <t>キキ</t>
    </rPh>
    <rPh sb="4" eb="6">
      <t>セイゾウ</t>
    </rPh>
    <rPh sb="6" eb="8">
      <t>ショウニン</t>
    </rPh>
    <rPh sb="9" eb="11">
      <t>ジョウキョウ</t>
    </rPh>
    <phoneticPr fontId="1"/>
  </si>
  <si>
    <t>他の適応で国内で承認</t>
    <rPh sb="0" eb="1">
      <t>ホカ</t>
    </rPh>
    <rPh sb="2" eb="4">
      <t>テキオウ</t>
    </rPh>
    <rPh sb="5" eb="7">
      <t>コクナイ</t>
    </rPh>
    <rPh sb="8" eb="10">
      <t>ショウニン</t>
    </rPh>
    <phoneticPr fontId="1"/>
  </si>
  <si>
    <t>適応で欧米で承認</t>
    <rPh sb="0" eb="2">
      <t>テキオウ</t>
    </rPh>
    <rPh sb="3" eb="5">
      <t>オウベイ</t>
    </rPh>
    <rPh sb="6" eb="8">
      <t>ショウニン</t>
    </rPh>
    <phoneticPr fontId="1"/>
  </si>
  <si>
    <t>未承認</t>
    <rPh sb="0" eb="3">
      <t>ミショウニン</t>
    </rPh>
    <phoneticPr fontId="1"/>
  </si>
  <si>
    <t>被験者の選出（適格+除外基準）</t>
    <rPh sb="0" eb="3">
      <t>ヒケンシャ</t>
    </rPh>
    <rPh sb="4" eb="6">
      <t>センシュツ</t>
    </rPh>
    <rPh sb="7" eb="9">
      <t>テキカク</t>
    </rPh>
    <rPh sb="10" eb="12">
      <t>ジョガイ</t>
    </rPh>
    <rPh sb="12" eb="14">
      <t>キジュン</t>
    </rPh>
    <phoneticPr fontId="1"/>
  </si>
  <si>
    <t>19以下</t>
    <rPh sb="2" eb="4">
      <t>イカ</t>
    </rPh>
    <phoneticPr fontId="1"/>
  </si>
  <si>
    <t>20～29</t>
    <phoneticPr fontId="1"/>
  </si>
  <si>
    <t>30以上</t>
    <rPh sb="2" eb="4">
      <t>イジョウ</t>
    </rPh>
    <phoneticPr fontId="1"/>
  </si>
  <si>
    <t>併用禁止薬</t>
    <rPh sb="0" eb="2">
      <t>ヘイヨウ</t>
    </rPh>
    <rPh sb="2" eb="4">
      <t>キンシ</t>
    </rPh>
    <rPh sb="4" eb="5">
      <t>クスリ</t>
    </rPh>
    <phoneticPr fontId="1"/>
  </si>
  <si>
    <t>併用禁止療法</t>
    <rPh sb="0" eb="2">
      <t>ヘイヨウ</t>
    </rPh>
    <rPh sb="2" eb="4">
      <t>キンシ</t>
    </rPh>
    <rPh sb="4" eb="6">
      <t>リョウホウ</t>
    </rPh>
    <phoneticPr fontId="1"/>
  </si>
  <si>
    <t>あり</t>
    <phoneticPr fontId="1"/>
  </si>
  <si>
    <t>1症例当りのポイント ②</t>
    <rPh sb="1" eb="3">
      <t>ショウレイ</t>
    </rPh>
    <rPh sb="3" eb="4">
      <t>アタ</t>
    </rPh>
    <phoneticPr fontId="1"/>
  </si>
  <si>
    <t>１契約当りのポイント ②’</t>
    <rPh sb="1" eb="3">
      <t>ケイヤク</t>
    </rPh>
    <rPh sb="3" eb="4">
      <t>アタ</t>
    </rPh>
    <phoneticPr fontId="1"/>
  </si>
  <si>
    <t>１症例あたりのポイント ③</t>
    <rPh sb="1" eb="3">
      <t>ショウレイ</t>
    </rPh>
    <phoneticPr fontId="1"/>
  </si>
  <si>
    <t>外注検体処理</t>
    <rPh sb="0" eb="2">
      <t>ガイチュウ</t>
    </rPh>
    <rPh sb="2" eb="4">
      <t>ケンタイ</t>
    </rPh>
    <rPh sb="4" eb="6">
      <t>ショリ</t>
    </rPh>
    <phoneticPr fontId="1"/>
  </si>
  <si>
    <t>その他</t>
    <rPh sb="2" eb="3">
      <t>タ</t>
    </rPh>
    <phoneticPr fontId="1"/>
  </si>
  <si>
    <t>ー</t>
    <phoneticPr fontId="1"/>
  </si>
  <si>
    <t>理由：</t>
    <rPh sb="0" eb="2">
      <t>リユウ</t>
    </rPh>
    <phoneticPr fontId="1"/>
  </si>
  <si>
    <t>画像提供作成経費 / スライド作成経費 / 外注検体処理経費 / 持込み医療機器</t>
    <rPh sb="0" eb="2">
      <t>ガゾウ</t>
    </rPh>
    <rPh sb="2" eb="4">
      <t>テイキョウ</t>
    </rPh>
    <rPh sb="4" eb="6">
      <t>サクセイ</t>
    </rPh>
    <rPh sb="6" eb="8">
      <t>ケイヒ</t>
    </rPh>
    <rPh sb="15" eb="17">
      <t>サクセイ</t>
    </rPh>
    <rPh sb="17" eb="19">
      <t>ケイヒ</t>
    </rPh>
    <rPh sb="22" eb="24">
      <t>ガイチュウ</t>
    </rPh>
    <rPh sb="24" eb="26">
      <t>ケンタイ</t>
    </rPh>
    <rPh sb="26" eb="28">
      <t>ショリ</t>
    </rPh>
    <rPh sb="28" eb="30">
      <t>ケイヒ</t>
    </rPh>
    <rPh sb="33" eb="35">
      <t>モチコ</t>
    </rPh>
    <rPh sb="36" eb="38">
      <t>イリョウ</t>
    </rPh>
    <rPh sb="38" eb="40">
      <t>キキ</t>
    </rPh>
    <phoneticPr fontId="1"/>
  </si>
  <si>
    <t>持込み医療機器　　（ 有 ・ 無 ）</t>
    <rPh sb="0" eb="2">
      <t>モチコ</t>
    </rPh>
    <rPh sb="3" eb="5">
      <t>イリョウ</t>
    </rPh>
    <rPh sb="5" eb="7">
      <t>キキ</t>
    </rPh>
    <rPh sb="11" eb="12">
      <t>アリ</t>
    </rPh>
    <rPh sb="15" eb="16">
      <t>ナシ</t>
    </rPh>
    <phoneticPr fontId="1"/>
  </si>
  <si>
    <t>ウエイト</t>
    <phoneticPr fontId="1"/>
  </si>
  <si>
    <t>Ⅰ</t>
    <phoneticPr fontId="1"/>
  </si>
  <si>
    <t>Ⅱ</t>
    <phoneticPr fontId="1"/>
  </si>
  <si>
    <t>Ⅲ</t>
    <phoneticPr fontId="1"/>
  </si>
  <si>
    <t>G</t>
    <phoneticPr fontId="1"/>
  </si>
  <si>
    <t>持込み医療機器
（心電図等）</t>
    <rPh sb="0" eb="2">
      <t>モチコ</t>
    </rPh>
    <rPh sb="3" eb="5">
      <t>イリョウ</t>
    </rPh>
    <rPh sb="5" eb="7">
      <t>キキ</t>
    </rPh>
    <rPh sb="9" eb="12">
      <t>シンデンズ</t>
    </rPh>
    <rPh sb="12" eb="13">
      <t>ナド</t>
    </rPh>
    <phoneticPr fontId="1"/>
  </si>
  <si>
    <t>ー</t>
    <phoneticPr fontId="1"/>
  </si>
  <si>
    <t>あり</t>
    <phoneticPr fontId="1"/>
  </si>
  <si>
    <t>診療科</t>
    <rPh sb="0" eb="3">
      <t>シンリョウカ</t>
    </rPh>
    <phoneticPr fontId="1"/>
  </si>
  <si>
    <t>（3）臨床試験研究経費</t>
    <rPh sb="3" eb="5">
      <t>リンショウ</t>
    </rPh>
    <rPh sb="5" eb="7">
      <t>シケン</t>
    </rPh>
    <rPh sb="7" eb="9">
      <t>ケンキュウ</t>
    </rPh>
    <rPh sb="9" eb="11">
      <t>ケイヒ</t>
    </rPh>
    <phoneticPr fontId="1"/>
  </si>
  <si>
    <t>（2）人件費（年度）</t>
    <rPh sb="3" eb="6">
      <t>ジンケンヒ</t>
    </rPh>
    <rPh sb="7" eb="9">
      <t>ネンド</t>
    </rPh>
    <phoneticPr fontId="1"/>
  </si>
  <si>
    <t>（5）画像提供作成経費</t>
    <rPh sb="3" eb="5">
      <t>ガゾウ</t>
    </rPh>
    <rPh sb="5" eb="7">
      <t>テイキョウ</t>
    </rPh>
    <rPh sb="7" eb="9">
      <t>サクセイ</t>
    </rPh>
    <rPh sb="9" eb="11">
      <t>ケイヒ</t>
    </rPh>
    <phoneticPr fontId="1"/>
  </si>
  <si>
    <t>外注検体処理経費ポイント数④</t>
    <rPh sb="0" eb="2">
      <t>ガイチュウ</t>
    </rPh>
    <rPh sb="2" eb="4">
      <t>ケンタイ</t>
    </rPh>
    <rPh sb="4" eb="6">
      <t>ショリ</t>
    </rPh>
    <rPh sb="6" eb="8">
      <t>ケイヒ</t>
    </rPh>
    <rPh sb="12" eb="13">
      <t>スウ</t>
    </rPh>
    <phoneticPr fontId="1"/>
  </si>
  <si>
    <t>臨床試験研究経費ポイント①が60ポイント以下</t>
    <rPh sb="0" eb="2">
      <t>リンショウ</t>
    </rPh>
    <rPh sb="2" eb="4">
      <t>シケン</t>
    </rPh>
    <rPh sb="4" eb="6">
      <t>ケンキュウ</t>
    </rPh>
    <rPh sb="6" eb="8">
      <t>ケイヒ</t>
    </rPh>
    <rPh sb="20" eb="22">
      <t>イカ</t>
    </rPh>
    <phoneticPr fontId="1"/>
  </si>
  <si>
    <t>臨床試験研究経費ポイント①が61ポイント以上</t>
    <rPh sb="0" eb="2">
      <t>リンショウ</t>
    </rPh>
    <rPh sb="2" eb="4">
      <t>シケン</t>
    </rPh>
    <rPh sb="4" eb="6">
      <t>ケンキュウ</t>
    </rPh>
    <rPh sb="6" eb="8">
      <t>ケイヒ</t>
    </rPh>
    <rPh sb="20" eb="22">
      <t>イジョウ</t>
    </rPh>
    <phoneticPr fontId="1"/>
  </si>
  <si>
    <t>症例数：</t>
    <rPh sb="0" eb="2">
      <t>ショウレイ</t>
    </rPh>
    <rPh sb="2" eb="3">
      <t>スウ</t>
    </rPh>
    <phoneticPr fontId="1"/>
  </si>
  <si>
    <t>× 6,000</t>
    <phoneticPr fontId="1"/>
  </si>
  <si>
    <t>× 4,000</t>
    <phoneticPr fontId="1"/>
  </si>
  <si>
    <t>× 5,000</t>
    <phoneticPr fontId="1"/>
  </si>
  <si>
    <t>× 6,000 × 0.7</t>
    <phoneticPr fontId="1"/>
  </si>
  <si>
    <t>（3）画像提供作成経費</t>
    <rPh sb="3" eb="5">
      <t>ガゾウ</t>
    </rPh>
    <rPh sb="5" eb="7">
      <t>テイキョウ</t>
    </rPh>
    <rPh sb="7" eb="9">
      <t>サクセイ</t>
    </rPh>
    <rPh sb="9" eb="11">
      <t>ケイヒ</t>
    </rPh>
    <phoneticPr fontId="1"/>
  </si>
  <si>
    <t>（4）スライド作成経費</t>
    <rPh sb="7" eb="9">
      <t>サクセイ</t>
    </rPh>
    <rPh sb="9" eb="11">
      <t>ケイヒ</t>
    </rPh>
    <phoneticPr fontId="1"/>
  </si>
  <si>
    <t>（5）外注検体処理経費</t>
    <rPh sb="3" eb="5">
      <t>ガイチュウ</t>
    </rPh>
    <rPh sb="5" eb="7">
      <t>ケンタイ</t>
    </rPh>
    <rPh sb="7" eb="9">
      <t>ショリ</t>
    </rPh>
    <rPh sb="9" eb="11">
      <t>ケイヒ</t>
    </rPh>
    <phoneticPr fontId="1"/>
  </si>
  <si>
    <t>　</t>
    <phoneticPr fontId="1"/>
  </si>
  <si>
    <t>×3,000</t>
    <phoneticPr fontId="1"/>
  </si>
  <si>
    <t>（6）管理経費</t>
    <rPh sb="3" eb="5">
      <t>カンリ</t>
    </rPh>
    <rPh sb="5" eb="7">
      <t>ケイヒ</t>
    </rPh>
    <phoneticPr fontId="1"/>
  </si>
  <si>
    <t>（1）～（5）の20％</t>
    <phoneticPr fontId="1"/>
  </si>
  <si>
    <t>（7）間接経費</t>
    <rPh sb="3" eb="5">
      <t>カンセツ</t>
    </rPh>
    <rPh sb="5" eb="7">
      <t>ケイヒ</t>
    </rPh>
    <phoneticPr fontId="1"/>
  </si>
  <si>
    <t>（1）～（6）の30％</t>
    <phoneticPr fontId="1"/>
  </si>
  <si>
    <t>その他（別途算定）</t>
    <rPh sb="2" eb="3">
      <t>タ</t>
    </rPh>
    <rPh sb="4" eb="6">
      <t>ベット</t>
    </rPh>
    <rPh sb="6" eb="8">
      <t>サンテイ</t>
    </rPh>
    <phoneticPr fontId="1"/>
  </si>
  <si>
    <t>回（来院回数）　※ 離島の場合は、14,000円</t>
    <rPh sb="0" eb="1">
      <t>カイ</t>
    </rPh>
    <rPh sb="2" eb="4">
      <t>ライイン</t>
    </rPh>
    <rPh sb="4" eb="6">
      <t>カイスウ</t>
    </rPh>
    <rPh sb="10" eb="12">
      <t>リトウ</t>
    </rPh>
    <rPh sb="13" eb="15">
      <t>バアイ</t>
    </rPh>
    <rPh sb="23" eb="24">
      <t>エン</t>
    </rPh>
    <phoneticPr fontId="1"/>
  </si>
  <si>
    <t>（3）治験契約準備経費</t>
    <rPh sb="3" eb="5">
      <t>チケン</t>
    </rPh>
    <rPh sb="5" eb="7">
      <t>ケイヤク</t>
    </rPh>
    <rPh sb="7" eb="9">
      <t>ジュンビ</t>
    </rPh>
    <rPh sb="9" eb="11">
      <t>ケイヒ</t>
    </rPh>
    <phoneticPr fontId="1"/>
  </si>
  <si>
    <t>（7）備品費</t>
    <rPh sb="3" eb="6">
      <t>ビヒンヒ</t>
    </rPh>
    <phoneticPr fontId="1"/>
  </si>
  <si>
    <t>（6）持込み医療機器
　　（心電図等）</t>
    <rPh sb="3" eb="5">
      <t>モチコ</t>
    </rPh>
    <rPh sb="6" eb="8">
      <t>イリョウ</t>
    </rPh>
    <rPh sb="8" eb="10">
      <t>キキ</t>
    </rPh>
    <rPh sb="14" eb="18">
      <t>シンデンズナド</t>
    </rPh>
    <phoneticPr fontId="1"/>
  </si>
  <si>
    <t>（8）旅費</t>
    <rPh sb="3" eb="5">
      <t>リョヒ</t>
    </rPh>
    <phoneticPr fontId="1"/>
  </si>
  <si>
    <t>（9）管理経費</t>
    <rPh sb="3" eb="5">
      <t>カンリ</t>
    </rPh>
    <rPh sb="5" eb="7">
      <t>ケイヒ</t>
    </rPh>
    <phoneticPr fontId="1"/>
  </si>
  <si>
    <t>（10）間接経費</t>
    <rPh sb="4" eb="6">
      <t>カンセツ</t>
    </rPh>
    <rPh sb="6" eb="8">
      <t>ケイヒ</t>
    </rPh>
    <phoneticPr fontId="1"/>
  </si>
  <si>
    <t>（1）～（8）の20％</t>
    <phoneticPr fontId="1"/>
  </si>
  <si>
    <t>（1）～（9）の30％</t>
    <phoneticPr fontId="1"/>
  </si>
  <si>
    <t>１症例当りのポイント ④</t>
    <rPh sb="1" eb="3">
      <t>ショウレイ</t>
    </rPh>
    <rPh sb="3" eb="4">
      <t>アタ</t>
    </rPh>
    <phoneticPr fontId="1"/>
  </si>
  <si>
    <t>事　項</t>
    <rPh sb="0" eb="1">
      <t>コト</t>
    </rPh>
    <rPh sb="2" eb="3">
      <t>コウ</t>
    </rPh>
    <phoneticPr fontId="20"/>
  </si>
  <si>
    <t>算　定　基　準</t>
    <rPh sb="0" eb="1">
      <t>サン</t>
    </rPh>
    <rPh sb="2" eb="3">
      <t>サダム</t>
    </rPh>
    <rPh sb="4" eb="5">
      <t>モト</t>
    </rPh>
    <rPh sb="6" eb="7">
      <t>ジュン</t>
    </rPh>
    <phoneticPr fontId="20"/>
  </si>
  <si>
    <t>参　考</t>
    <rPh sb="0" eb="1">
      <t>サン</t>
    </rPh>
    <rPh sb="2" eb="3">
      <t>コウ</t>
    </rPh>
    <phoneticPr fontId="20"/>
  </si>
  <si>
    <t>直接経費</t>
    <rPh sb="0" eb="2">
      <t>チョクセツ</t>
    </rPh>
    <rPh sb="2" eb="4">
      <t>ケイヒ</t>
    </rPh>
    <phoneticPr fontId="20"/>
  </si>
  <si>
    <t>初期費用
（契約単位）</t>
    <rPh sb="0" eb="2">
      <t>ショキ</t>
    </rPh>
    <rPh sb="2" eb="4">
      <t>ヒヨウ</t>
    </rPh>
    <rPh sb="6" eb="8">
      <t>ケイヤク</t>
    </rPh>
    <rPh sb="8" eb="10">
      <t>タンイ</t>
    </rPh>
    <phoneticPr fontId="20"/>
  </si>
  <si>
    <t>（1）審査費（年度）</t>
    <rPh sb="3" eb="5">
      <t>シンサ</t>
    </rPh>
    <rPh sb="5" eb="6">
      <t>ヒ</t>
    </rPh>
    <rPh sb="7" eb="9">
      <t>ネンド</t>
    </rPh>
    <phoneticPr fontId="20"/>
  </si>
  <si>
    <t>200,000円/契約</t>
    <rPh sb="9" eb="11">
      <t>ケイヤク</t>
    </rPh>
    <phoneticPr fontId="20"/>
  </si>
  <si>
    <t>治験審査委員会の審査に関する経費
書類保管費</t>
    <rPh sb="17" eb="19">
      <t>ショルイ</t>
    </rPh>
    <rPh sb="19" eb="21">
      <t>ホカン</t>
    </rPh>
    <rPh sb="21" eb="22">
      <t>ヒ</t>
    </rPh>
    <phoneticPr fontId="20"/>
  </si>
  <si>
    <t>（2）人件費（年度）</t>
    <rPh sb="7" eb="9">
      <t>ネンド</t>
    </rPh>
    <phoneticPr fontId="20"/>
  </si>
  <si>
    <t>200,000円/契約</t>
    <phoneticPr fontId="20"/>
  </si>
  <si>
    <t>当該治験を実施するため，事務，治験の進行等の管理等を行う職員の雇用に要する初期経費</t>
    <phoneticPr fontId="20"/>
  </si>
  <si>
    <t>臨床試験研究経費ポイント数 ①×6,000円×30％×症例数</t>
    <phoneticPr fontId="20"/>
  </si>
  <si>
    <t>当該治験に関連して必要となる研究経費</t>
    <phoneticPr fontId="20"/>
  </si>
  <si>
    <t>（4）臨床試験研究経費</t>
    <phoneticPr fontId="20"/>
  </si>
  <si>
    <t>臨床試験研究経費ポイント数①’×6,000円</t>
    <phoneticPr fontId="20"/>
  </si>
  <si>
    <t>画像提供作製に要する経費</t>
    <rPh sb="0" eb="2">
      <t>ガゾウ</t>
    </rPh>
    <rPh sb="2" eb="4">
      <t>テイキョウ</t>
    </rPh>
    <rPh sb="4" eb="6">
      <t>サクセイ</t>
    </rPh>
    <phoneticPr fontId="20"/>
  </si>
  <si>
    <t>50,000円</t>
    <phoneticPr fontId="20"/>
  </si>
  <si>
    <t>持込み医療機器の管理に要する経費</t>
    <rPh sb="0" eb="2">
      <t>モチコ</t>
    </rPh>
    <rPh sb="3" eb="5">
      <t>イリョウ</t>
    </rPh>
    <rPh sb="5" eb="7">
      <t>キキ</t>
    </rPh>
    <rPh sb="8" eb="10">
      <t>カンリ</t>
    </rPh>
    <rPh sb="11" eb="12">
      <t>ヨウ</t>
    </rPh>
    <rPh sb="14" eb="16">
      <t>ケイヒ</t>
    </rPh>
    <phoneticPr fontId="1"/>
  </si>
  <si>
    <t>所要額</t>
    <rPh sb="0" eb="2">
      <t>ショヨウ</t>
    </rPh>
    <rPh sb="2" eb="3">
      <t>ガク</t>
    </rPh>
    <phoneticPr fontId="20"/>
  </si>
  <si>
    <t>当該治験に必要な機械器具の購入に要する経費</t>
    <phoneticPr fontId="20"/>
  </si>
  <si>
    <t>当該治験及び治験に関連する移動に要する経費</t>
    <rPh sb="13" eb="15">
      <t>イドウ</t>
    </rPh>
    <phoneticPr fontId="20"/>
  </si>
  <si>
    <t>出来高費用
（症例単位）</t>
    <rPh sb="0" eb="2">
      <t>デキ</t>
    </rPh>
    <rPh sb="2" eb="3">
      <t>ダカ</t>
    </rPh>
    <rPh sb="3" eb="5">
      <t>ヒヨウ</t>
    </rPh>
    <phoneticPr fontId="20"/>
  </si>
  <si>
    <t>Ⅰ）臨床試験研究経費ポイント ①が60ポイント以下
300,000円×症例数</t>
    <rPh sb="23" eb="25">
      <t>イカ</t>
    </rPh>
    <phoneticPr fontId="21"/>
  </si>
  <si>
    <t>当該治験を実施するための職員経費</t>
  </si>
  <si>
    <t>Ⅱ）臨床試験研究経費ポイント ①が61ポイント以上
臨床試験研究経費ポイント数 ①×5,000円×症例数</t>
    <phoneticPr fontId="20"/>
  </si>
  <si>
    <t>臨床試験研究経費ポイント数 ①×6,000円×70％×症例数</t>
    <phoneticPr fontId="20"/>
  </si>
  <si>
    <t>当該治験に関連して必要となる研究経費</t>
    <phoneticPr fontId="20"/>
  </si>
  <si>
    <t>　</t>
    <phoneticPr fontId="1"/>
  </si>
  <si>
    <t>スライド作製に要する経費</t>
    <rPh sb="4" eb="6">
      <t>サクセイ</t>
    </rPh>
    <phoneticPr fontId="20"/>
  </si>
  <si>
    <t>外注検体処理に要する経費</t>
    <rPh sb="0" eb="2">
      <t>ガイチュウ</t>
    </rPh>
    <rPh sb="2" eb="4">
      <t>ケンタイ</t>
    </rPh>
    <rPh sb="4" eb="6">
      <t>ショリ</t>
    </rPh>
    <rPh sb="7" eb="8">
      <t>ヨウ</t>
    </rPh>
    <rPh sb="10" eb="12">
      <t>ケイヒ</t>
    </rPh>
    <phoneticPr fontId="1"/>
  </si>
  <si>
    <t>その他の費用</t>
    <phoneticPr fontId="20"/>
  </si>
  <si>
    <t>7,000円×実来院回数　
※ 離島の場合は、14,000円</t>
    <rPh sb="16" eb="18">
      <t>リトウ</t>
    </rPh>
    <rPh sb="19" eb="21">
      <t>バアイ</t>
    </rPh>
    <rPh sb="29" eb="30">
      <t>エン</t>
    </rPh>
    <phoneticPr fontId="20"/>
  </si>
  <si>
    <t>交通費の負担増等治験参加に伴う被験者の負担を軽減するための経費</t>
    <phoneticPr fontId="20"/>
  </si>
  <si>
    <t>50,000円/症例</t>
    <phoneticPr fontId="20"/>
  </si>
  <si>
    <t>観察期脱落症例に要する経費</t>
    <rPh sb="0" eb="2">
      <t>カンサツ</t>
    </rPh>
    <rPh sb="2" eb="3">
      <t>キ</t>
    </rPh>
    <rPh sb="3" eb="5">
      <t>ダツラク</t>
    </rPh>
    <rPh sb="5" eb="7">
      <t>ショウレイ</t>
    </rPh>
    <rPh sb="8" eb="9">
      <t>ヨウ</t>
    </rPh>
    <rPh sb="11" eb="13">
      <t>ケイヒ</t>
    </rPh>
    <phoneticPr fontId="20"/>
  </si>
  <si>
    <t>200,000円</t>
    <rPh sb="7" eb="8">
      <t>エン</t>
    </rPh>
    <phoneticPr fontId="1"/>
  </si>
  <si>
    <t>当該治験の準備に要する経費</t>
    <rPh sb="0" eb="2">
      <t>トウガイ</t>
    </rPh>
    <rPh sb="2" eb="4">
      <t>チケン</t>
    </rPh>
    <rPh sb="5" eb="7">
      <t>ジュンビ</t>
    </rPh>
    <rPh sb="8" eb="9">
      <t>ヨウ</t>
    </rPh>
    <rPh sb="11" eb="13">
      <t>ケイヒ</t>
    </rPh>
    <phoneticPr fontId="1"/>
  </si>
  <si>
    <t xml:space="preserve">管理経費 </t>
  </si>
  <si>
    <t>当該治験に必要な光熱水料、消耗品費、印刷費、通信費等（治験審査委員会事務処理に必要な経費、治験の進行等の管理、治験終了報告書提出までのモニタリングに必要な経費を含む）</t>
    <rPh sb="0" eb="2">
      <t>トウガイ</t>
    </rPh>
    <rPh sb="2" eb="4">
      <t>チケン</t>
    </rPh>
    <rPh sb="5" eb="7">
      <t>ヒツヨウ</t>
    </rPh>
    <rPh sb="8" eb="12">
      <t>コウネツスイリョウ</t>
    </rPh>
    <rPh sb="13" eb="16">
      <t>ショウモウヒン</t>
    </rPh>
    <rPh sb="16" eb="17">
      <t>ヒ</t>
    </rPh>
    <rPh sb="18" eb="21">
      <t>インサツヒ</t>
    </rPh>
    <rPh sb="22" eb="25">
      <t>ツウシンヒ</t>
    </rPh>
    <rPh sb="25" eb="26">
      <t>トウ</t>
    </rPh>
    <rPh sb="27" eb="29">
      <t>チケン</t>
    </rPh>
    <rPh sb="29" eb="31">
      <t>シンサ</t>
    </rPh>
    <rPh sb="31" eb="34">
      <t>イインカイ</t>
    </rPh>
    <rPh sb="34" eb="36">
      <t>ジム</t>
    </rPh>
    <rPh sb="36" eb="38">
      <t>ショリ</t>
    </rPh>
    <rPh sb="39" eb="41">
      <t>ヒツヨウ</t>
    </rPh>
    <rPh sb="42" eb="44">
      <t>ケイヒ</t>
    </rPh>
    <rPh sb="45" eb="47">
      <t>チケン</t>
    </rPh>
    <rPh sb="48" eb="50">
      <t>シンコウ</t>
    </rPh>
    <rPh sb="50" eb="51">
      <t>トウ</t>
    </rPh>
    <rPh sb="52" eb="54">
      <t>カンリ</t>
    </rPh>
    <rPh sb="55" eb="57">
      <t>チケン</t>
    </rPh>
    <rPh sb="57" eb="59">
      <t>シュウリョウ</t>
    </rPh>
    <rPh sb="59" eb="62">
      <t>ホウコクショ</t>
    </rPh>
    <rPh sb="62" eb="64">
      <t>テイシュツ</t>
    </rPh>
    <rPh sb="74" eb="76">
      <t>ヒツヨウ</t>
    </rPh>
    <rPh sb="77" eb="79">
      <t>ケイヒ</t>
    </rPh>
    <rPh sb="80" eb="81">
      <t>フク</t>
    </rPh>
    <phoneticPr fontId="20"/>
  </si>
  <si>
    <t>間接経費</t>
    <rPh sb="0" eb="2">
      <t>カンセツ</t>
    </rPh>
    <rPh sb="2" eb="4">
      <t>ケイヒ</t>
    </rPh>
    <phoneticPr fontId="20"/>
  </si>
  <si>
    <t>直接経費の30％</t>
    <phoneticPr fontId="20"/>
  </si>
  <si>
    <t>技術料、機械損料、その他</t>
    <rPh sb="0" eb="3">
      <t>ギジュツリョウ</t>
    </rPh>
    <rPh sb="4" eb="6">
      <t>キカイ</t>
    </rPh>
    <rPh sb="6" eb="8">
      <t>ソンリョウ</t>
    </rPh>
    <rPh sb="11" eb="12">
      <t>タ</t>
    </rPh>
    <phoneticPr fontId="20"/>
  </si>
  <si>
    <t>画像提供作製経費ポイント数②’×4,000円</t>
    <phoneticPr fontId="20"/>
  </si>
  <si>
    <t>（3）臨床試験研究経費</t>
    <phoneticPr fontId="20"/>
  </si>
  <si>
    <t>（5）画像提供作成経費</t>
    <rPh sb="3" eb="5">
      <t>ガゾウ</t>
    </rPh>
    <rPh sb="5" eb="7">
      <t>テイキョウ</t>
    </rPh>
    <rPh sb="7" eb="9">
      <t>サクセイ</t>
    </rPh>
    <rPh sb="9" eb="11">
      <t>ケイヒ</t>
    </rPh>
    <phoneticPr fontId="20"/>
  </si>
  <si>
    <t>（6）持込み医療機器（心電図等）</t>
    <rPh sb="3" eb="5">
      <t>モチコ</t>
    </rPh>
    <rPh sb="6" eb="8">
      <t>イリョウ</t>
    </rPh>
    <rPh sb="8" eb="10">
      <t>キキ</t>
    </rPh>
    <rPh sb="11" eb="14">
      <t>シンデンズ</t>
    </rPh>
    <rPh sb="14" eb="15">
      <t>ナド</t>
    </rPh>
    <phoneticPr fontId="1"/>
  </si>
  <si>
    <t>（7）備品費</t>
    <phoneticPr fontId="20"/>
  </si>
  <si>
    <t>（8）旅費</t>
    <phoneticPr fontId="20"/>
  </si>
  <si>
    <t>その他の経費（医療機器）</t>
    <rPh sb="2" eb="3">
      <t>タ</t>
    </rPh>
    <rPh sb="4" eb="6">
      <t>ケイヒ</t>
    </rPh>
    <rPh sb="7" eb="9">
      <t>イリョウ</t>
    </rPh>
    <rPh sb="9" eb="11">
      <t>キキ</t>
    </rPh>
    <phoneticPr fontId="1"/>
  </si>
  <si>
    <t>（医療機器）治験経費算定基準表（消費税別）</t>
    <rPh sb="1" eb="3">
      <t>イリョウ</t>
    </rPh>
    <rPh sb="3" eb="5">
      <t>キキ</t>
    </rPh>
    <rPh sb="10" eb="12">
      <t>サンテイ</t>
    </rPh>
    <rPh sb="16" eb="19">
      <t>ショウヒゼイ</t>
    </rPh>
    <rPh sb="19" eb="20">
      <t>ベツ</t>
    </rPh>
    <phoneticPr fontId="20"/>
  </si>
  <si>
    <t>（9）人件費</t>
    <phoneticPr fontId="20"/>
  </si>
  <si>
    <t>（10）臨床試験研究経費</t>
    <phoneticPr fontId="20"/>
  </si>
  <si>
    <t>（11）画像提供作成経費</t>
    <rPh sb="4" eb="6">
      <t>ガゾウ</t>
    </rPh>
    <rPh sb="6" eb="8">
      <t>テイキョウ</t>
    </rPh>
    <rPh sb="8" eb="10">
      <t>サクセイ</t>
    </rPh>
    <rPh sb="10" eb="12">
      <t>ケイヒ</t>
    </rPh>
    <phoneticPr fontId="20"/>
  </si>
  <si>
    <t>（12）スライド作成経費</t>
    <rPh sb="8" eb="10">
      <t>サクセイ</t>
    </rPh>
    <rPh sb="10" eb="12">
      <t>ケイヒ</t>
    </rPh>
    <phoneticPr fontId="20"/>
  </si>
  <si>
    <t>（13）外注検体処理経費</t>
    <rPh sb="4" eb="6">
      <t>ガイチュウ</t>
    </rPh>
    <rPh sb="6" eb="8">
      <t>ケンタイ</t>
    </rPh>
    <rPh sb="8" eb="10">
      <t>ショリ</t>
    </rPh>
    <rPh sb="10" eb="12">
      <t>ケイヒ</t>
    </rPh>
    <phoneticPr fontId="20"/>
  </si>
  <si>
    <t>（14）被験者負担軽減費</t>
    <rPh sb="4" eb="7">
      <t>ヒケンシャ</t>
    </rPh>
    <rPh sb="7" eb="9">
      <t>フタン</t>
    </rPh>
    <rPh sb="9" eb="11">
      <t>ケイゲン</t>
    </rPh>
    <rPh sb="11" eb="12">
      <t>ヒ</t>
    </rPh>
    <phoneticPr fontId="20"/>
  </si>
  <si>
    <t>（15）観察期脱落症例</t>
    <phoneticPr fontId="20"/>
  </si>
  <si>
    <t>（16）治験契約準備経費
　　（契約に至らなかった場合）</t>
    <rPh sb="4" eb="6">
      <t>チケン</t>
    </rPh>
    <rPh sb="6" eb="8">
      <t>ケイヤク</t>
    </rPh>
    <rPh sb="8" eb="10">
      <t>ジュンビ</t>
    </rPh>
    <rPh sb="10" eb="12">
      <t>ケイヒ</t>
    </rPh>
    <rPh sb="16" eb="18">
      <t>ケイヤク</t>
    </rPh>
    <rPh sb="19" eb="20">
      <t>イタ</t>
    </rPh>
    <rPh sb="25" eb="27">
      <t>バアイ</t>
    </rPh>
    <phoneticPr fontId="1"/>
  </si>
  <si>
    <t>画像提供作成経費ポイント②</t>
    <rPh sb="0" eb="2">
      <t>ガゾウ</t>
    </rPh>
    <rPh sb="2" eb="4">
      <t>テイキョウ</t>
    </rPh>
    <rPh sb="4" eb="6">
      <t>サクセイ</t>
    </rPh>
    <rPh sb="6" eb="8">
      <t>ケイヒ</t>
    </rPh>
    <phoneticPr fontId="1"/>
  </si>
  <si>
    <t>50,000 円</t>
    <rPh sb="7" eb="8">
      <t>エン</t>
    </rPh>
    <phoneticPr fontId="1"/>
  </si>
  <si>
    <t>200,000 円（契約に至らなかった場合に算定）</t>
    <rPh sb="8" eb="9">
      <t>エン</t>
    </rPh>
    <rPh sb="10" eb="12">
      <t>ケイヤク</t>
    </rPh>
    <rPh sb="13" eb="14">
      <t>イタ</t>
    </rPh>
    <rPh sb="19" eb="21">
      <t>バアイ</t>
    </rPh>
    <rPh sb="22" eb="24">
      <t>サンテイ</t>
    </rPh>
    <phoneticPr fontId="1"/>
  </si>
  <si>
    <t>注）1.　要素AのポイントⅠ欄の歯科材料（ｲﾝﾌﾟﾗﾝﾄ除く）及び家庭用医療機器にあっては、ウエイトを1とする。
　　2.　要素AのポイントⅡの大型機械は、薬事法により設置管理の求められる医療機器とする。（平成16年9月厚生労働省告示第335号で指定された 医療機器）
　　3.　同欄の体内植込み医療機器は、患者の体内に手術して植込む医療機器とする。
　　4.　同欄の体内と体外を連結する医療機器は、①組織・骨・歯と体外を連結して処置や手術に用いる医療機器で、接触時間が24時間以上とする、
　　　  ②循環血液と接触する医療機器とする。
　　5.　要素AのポイントⅢ欄の新構造医療機器とは、既承認医療機器と基本的な構造・原理が異なり全くの新規性を有するものとする。　
　　</t>
    <rPh sb="0" eb="1">
      <t>チュウ</t>
    </rPh>
    <rPh sb="5" eb="7">
      <t>ヨウソ</t>
    </rPh>
    <rPh sb="14" eb="15">
      <t>ラン</t>
    </rPh>
    <rPh sb="16" eb="18">
      <t>シカ</t>
    </rPh>
    <rPh sb="18" eb="20">
      <t>ザイリョウ</t>
    </rPh>
    <rPh sb="28" eb="29">
      <t>ノゾ</t>
    </rPh>
    <rPh sb="31" eb="32">
      <t>オヨ</t>
    </rPh>
    <rPh sb="33" eb="36">
      <t>カテイヨウ</t>
    </rPh>
    <rPh sb="36" eb="38">
      <t>イリョウ</t>
    </rPh>
    <rPh sb="38" eb="40">
      <t>キキ</t>
    </rPh>
    <rPh sb="62" eb="64">
      <t>ヨウソ</t>
    </rPh>
    <rPh sb="72" eb="74">
      <t>オオガタ</t>
    </rPh>
    <rPh sb="74" eb="76">
      <t>キカイ</t>
    </rPh>
    <rPh sb="78" eb="81">
      <t>ヤクジホウ</t>
    </rPh>
    <rPh sb="84" eb="86">
      <t>セッチ</t>
    </rPh>
    <rPh sb="86" eb="88">
      <t>カンリ</t>
    </rPh>
    <rPh sb="89" eb="90">
      <t>モト</t>
    </rPh>
    <rPh sb="94" eb="96">
      <t>イリョウ</t>
    </rPh>
    <rPh sb="96" eb="98">
      <t>キキ</t>
    </rPh>
    <rPh sb="103" eb="105">
      <t>ヘイセイ</t>
    </rPh>
    <rPh sb="107" eb="108">
      <t>ネン</t>
    </rPh>
    <rPh sb="109" eb="110">
      <t>ガツ</t>
    </rPh>
    <rPh sb="110" eb="112">
      <t>コウセイ</t>
    </rPh>
    <rPh sb="112" eb="115">
      <t>ロウドウショウ</t>
    </rPh>
    <rPh sb="115" eb="117">
      <t>コクジ</t>
    </rPh>
    <rPh sb="117" eb="118">
      <t>ダイ</t>
    </rPh>
    <rPh sb="121" eb="122">
      <t>ゴウ</t>
    </rPh>
    <rPh sb="123" eb="125">
      <t>シテイ</t>
    </rPh>
    <rPh sb="131" eb="133">
      <t>キキ</t>
    </rPh>
    <rPh sb="140" eb="141">
      <t>ドウ</t>
    </rPh>
    <rPh sb="141" eb="142">
      <t>ラン</t>
    </rPh>
    <rPh sb="143" eb="145">
      <t>タイナイ</t>
    </rPh>
    <rPh sb="145" eb="147">
      <t>ウエコ</t>
    </rPh>
    <rPh sb="148" eb="150">
      <t>イリョウ</t>
    </rPh>
    <rPh sb="150" eb="152">
      <t>キキ</t>
    </rPh>
    <rPh sb="154" eb="156">
      <t>カンジャ</t>
    </rPh>
    <rPh sb="157" eb="159">
      <t>タイナイ</t>
    </rPh>
    <rPh sb="160" eb="162">
      <t>シュジュツ</t>
    </rPh>
    <rPh sb="164" eb="165">
      <t>ウ</t>
    </rPh>
    <rPh sb="165" eb="166">
      <t>コ</t>
    </rPh>
    <rPh sb="167" eb="169">
      <t>イリョウ</t>
    </rPh>
    <rPh sb="169" eb="171">
      <t>キキ</t>
    </rPh>
    <rPh sb="181" eb="182">
      <t>ドウ</t>
    </rPh>
    <rPh sb="182" eb="183">
      <t>ラン</t>
    </rPh>
    <rPh sb="184" eb="186">
      <t>タイナイ</t>
    </rPh>
    <rPh sb="187" eb="189">
      <t>タイガイ</t>
    </rPh>
    <rPh sb="190" eb="192">
      <t>レンケツ</t>
    </rPh>
    <rPh sb="194" eb="196">
      <t>イリョウ</t>
    </rPh>
    <rPh sb="196" eb="198">
      <t>キキ</t>
    </rPh>
    <rPh sb="201" eb="203">
      <t>ソシキ</t>
    </rPh>
    <rPh sb="204" eb="205">
      <t>ホネ</t>
    </rPh>
    <rPh sb="206" eb="207">
      <t>ハ</t>
    </rPh>
    <rPh sb="208" eb="210">
      <t>タイガイ</t>
    </rPh>
    <rPh sb="211" eb="213">
      <t>レンケツ</t>
    </rPh>
    <rPh sb="215" eb="217">
      <t>ショチ</t>
    </rPh>
    <rPh sb="218" eb="220">
      <t>シュジュツ</t>
    </rPh>
    <rPh sb="221" eb="222">
      <t>モチ</t>
    </rPh>
    <rPh sb="224" eb="226">
      <t>イリョウ</t>
    </rPh>
    <rPh sb="226" eb="228">
      <t>キキ</t>
    </rPh>
    <rPh sb="230" eb="232">
      <t>セッショク</t>
    </rPh>
    <rPh sb="232" eb="234">
      <t>ジカン</t>
    </rPh>
    <rPh sb="237" eb="239">
      <t>ジカン</t>
    </rPh>
    <rPh sb="239" eb="241">
      <t>イジョウ</t>
    </rPh>
    <rPh sb="252" eb="254">
      <t>ジュンカン</t>
    </rPh>
    <rPh sb="254" eb="256">
      <t>ケツエキ</t>
    </rPh>
    <rPh sb="257" eb="259">
      <t>セッショク</t>
    </rPh>
    <rPh sb="261" eb="263">
      <t>イリョウ</t>
    </rPh>
    <rPh sb="263" eb="265">
      <t>キキ</t>
    </rPh>
    <rPh sb="275" eb="277">
      <t>ヨウソ</t>
    </rPh>
    <rPh sb="284" eb="285">
      <t>ラン</t>
    </rPh>
    <rPh sb="286" eb="287">
      <t>シン</t>
    </rPh>
    <rPh sb="287" eb="289">
      <t>コウゾウ</t>
    </rPh>
    <rPh sb="289" eb="291">
      <t>イリョウ</t>
    </rPh>
    <rPh sb="291" eb="293">
      <t>キキ</t>
    </rPh>
    <rPh sb="296" eb="297">
      <t>スデ</t>
    </rPh>
    <rPh sb="297" eb="299">
      <t>ショウニン</t>
    </rPh>
    <rPh sb="299" eb="301">
      <t>イリョウ</t>
    </rPh>
    <rPh sb="301" eb="303">
      <t>キキ</t>
    </rPh>
    <rPh sb="304" eb="307">
      <t>キホンテキ</t>
    </rPh>
    <rPh sb="308" eb="310">
      <t>コウゾウ</t>
    </rPh>
    <rPh sb="311" eb="313">
      <t>ゲンリ</t>
    </rPh>
    <rPh sb="314" eb="315">
      <t>コト</t>
    </rPh>
    <rPh sb="317" eb="318">
      <t>マッタ</t>
    </rPh>
    <rPh sb="320" eb="322">
      <t>シンキ</t>
    </rPh>
    <rPh sb="322" eb="323">
      <t>セイ</t>
    </rPh>
    <rPh sb="324" eb="325">
      <t>ユウ</t>
    </rPh>
    <phoneticPr fontId="1"/>
  </si>
  <si>
    <t>治験機器名　：</t>
    <rPh sb="0" eb="2">
      <t>チケン</t>
    </rPh>
    <rPh sb="2" eb="4">
      <t>キキ</t>
    </rPh>
    <rPh sb="4" eb="5">
      <t>メイ</t>
    </rPh>
    <phoneticPr fontId="1"/>
  </si>
  <si>
    <t>画像提供作成経費ポイント②×4,000円×症例数</t>
    <rPh sb="0" eb="2">
      <t>ガゾウ</t>
    </rPh>
    <rPh sb="2" eb="4">
      <t>テイキョウ</t>
    </rPh>
    <rPh sb="4" eb="6">
      <t>サクセイ</t>
    </rPh>
    <rPh sb="6" eb="8">
      <t>ケイヒ</t>
    </rPh>
    <rPh sb="19" eb="20">
      <t>エン</t>
    </rPh>
    <rPh sb="21" eb="23">
      <t>ショウレイ</t>
    </rPh>
    <rPh sb="23" eb="24">
      <t>スウ</t>
    </rPh>
    <phoneticPr fontId="1"/>
  </si>
  <si>
    <t>スライド作成経費ポイント数③×4,000円×症例数</t>
    <rPh sb="4" eb="6">
      <t>サクセイ</t>
    </rPh>
    <rPh sb="6" eb="8">
      <t>ケイヒ</t>
    </rPh>
    <rPh sb="12" eb="13">
      <t>スウ</t>
    </rPh>
    <rPh sb="20" eb="21">
      <t>エン</t>
    </rPh>
    <rPh sb="22" eb="24">
      <t>ショウレイ</t>
    </rPh>
    <rPh sb="24" eb="25">
      <t>スウ</t>
    </rPh>
    <phoneticPr fontId="20"/>
  </si>
  <si>
    <t>外注検体処理経費ポイント数④×3,000円×症例数</t>
    <rPh sb="0" eb="2">
      <t>ガイチュウ</t>
    </rPh>
    <rPh sb="2" eb="4">
      <t>ケンタイ</t>
    </rPh>
    <rPh sb="4" eb="6">
      <t>ショリ</t>
    </rPh>
    <rPh sb="6" eb="8">
      <t>ケイヒ</t>
    </rPh>
    <rPh sb="12" eb="13">
      <t>スウ</t>
    </rPh>
    <rPh sb="20" eb="21">
      <t>エン</t>
    </rPh>
    <rPh sb="22" eb="24">
      <t>ショウレイ</t>
    </rPh>
    <rPh sb="24" eb="25">
      <t>スウ</t>
    </rPh>
    <phoneticPr fontId="1"/>
  </si>
  <si>
    <t>治験機器名</t>
    <rPh sb="0" eb="2">
      <t>チケン</t>
    </rPh>
    <rPh sb="2" eb="4">
      <t>キキ</t>
    </rPh>
    <rPh sb="4" eb="5">
      <t>メイ</t>
    </rPh>
    <phoneticPr fontId="1"/>
  </si>
  <si>
    <r>
      <t>　記入要項
　・ ポイント欄の適用ポイント箇所に、プルダウンリストより〇を選択してください。
　・ 『その他』の項目に該当する場合、色付きセルに直接ポイント数を入力し、理由
　　 を記入してください。
　・ 入力後、アラートが出ていないかご確認ください。
　・ 金額および合計ポイント数は、</t>
    </r>
    <r>
      <rPr>
        <u/>
        <sz val="12"/>
        <color theme="1"/>
        <rFont val="游ゴシック"/>
        <family val="3"/>
        <charset val="128"/>
        <scheme val="minor"/>
      </rPr>
      <t>自動計算</t>
    </r>
    <r>
      <rPr>
        <sz val="12"/>
        <color theme="1"/>
        <rFont val="游ゴシック"/>
        <family val="2"/>
        <charset val="128"/>
        <scheme val="minor"/>
      </rPr>
      <t>されます。</t>
    </r>
    <rPh sb="1" eb="3">
      <t>キニュウ</t>
    </rPh>
    <rPh sb="3" eb="5">
      <t>ヨウコウ</t>
    </rPh>
    <rPh sb="53" eb="54">
      <t>タ</t>
    </rPh>
    <rPh sb="56" eb="58">
      <t>コウモク</t>
    </rPh>
    <rPh sb="59" eb="61">
      <t>ガイトウ</t>
    </rPh>
    <rPh sb="63" eb="65">
      <t>バアイ</t>
    </rPh>
    <rPh sb="66" eb="68">
      <t>イロツ</t>
    </rPh>
    <rPh sb="72" eb="74">
      <t>チョクセツ</t>
    </rPh>
    <rPh sb="78" eb="79">
      <t>スウ</t>
    </rPh>
    <rPh sb="80" eb="82">
      <t>ニュウリョク</t>
    </rPh>
    <rPh sb="84" eb="86">
      <t>リユウ</t>
    </rPh>
    <rPh sb="91" eb="93">
      <t>キニュウ</t>
    </rPh>
    <phoneticPr fontId="1"/>
  </si>
  <si>
    <t>26～50項目</t>
    <rPh sb="5" eb="7">
      <t>コウモク</t>
    </rPh>
    <phoneticPr fontId="1"/>
  </si>
  <si>
    <t>31～50枚</t>
    <rPh sb="5" eb="6">
      <t>マイ</t>
    </rPh>
    <phoneticPr fontId="1"/>
  </si>
  <si>
    <t>1～２回</t>
    <rPh sb="3" eb="4">
      <t>カイ</t>
    </rPh>
    <phoneticPr fontId="1"/>
  </si>
  <si>
    <t>3～６回</t>
    <rPh sb="3" eb="4">
      <t>カイ</t>
    </rPh>
    <phoneticPr fontId="1"/>
  </si>
  <si>
    <t>7～10回</t>
    <rPh sb="4" eb="5">
      <t>カイ</t>
    </rPh>
    <phoneticPr fontId="1"/>
  </si>
  <si>
    <t>（17）リモートSDV経費</t>
    <rPh sb="11" eb="13">
      <t>ケイヒ</t>
    </rPh>
    <phoneticPr fontId="1"/>
  </si>
  <si>
    <t>50,000円/年度</t>
    <rPh sb="6" eb="7">
      <t>エン</t>
    </rPh>
    <rPh sb="8" eb="10">
      <t>ネンド</t>
    </rPh>
    <phoneticPr fontId="1"/>
  </si>
  <si>
    <t>リモートSDV実施で年度に1回算定</t>
    <rPh sb="7" eb="9">
      <t>ジッシ</t>
    </rPh>
    <rPh sb="10" eb="12">
      <t>ネンド</t>
    </rPh>
    <rPh sb="14" eb="15">
      <t>カイ</t>
    </rPh>
    <rPh sb="15" eb="17">
      <t>サンテイ</t>
    </rPh>
    <phoneticPr fontId="1"/>
  </si>
  <si>
    <t>（１）～（17）までの合計の20％</t>
    <phoneticPr fontId="20"/>
  </si>
  <si>
    <t>（5）管理経費</t>
    <rPh sb="3" eb="5">
      <t>カンリ</t>
    </rPh>
    <rPh sb="5" eb="7">
      <t>ケイヒ</t>
    </rPh>
    <phoneticPr fontId="1"/>
  </si>
  <si>
    <t>（6）間接経費</t>
    <rPh sb="3" eb="5">
      <t>カンセツ</t>
    </rPh>
    <rPh sb="5" eb="7">
      <t>ケイヒ</t>
    </rPh>
    <phoneticPr fontId="1"/>
  </si>
  <si>
    <t>（1）～（4）の20％</t>
    <phoneticPr fontId="1"/>
  </si>
  <si>
    <t>（1）～（5）の30％</t>
    <phoneticPr fontId="1"/>
  </si>
  <si>
    <t>（4）リモートSDV経費</t>
    <rPh sb="10" eb="12">
      <t>ケイヒ</t>
    </rPh>
    <phoneticPr fontId="1"/>
  </si>
  <si>
    <t>50,000 円（リモートSDV実施で年度に1回算定）</t>
    <rPh sb="7" eb="8">
      <t>エン</t>
    </rPh>
    <rPh sb="16" eb="18">
      <t>ジッシ</t>
    </rPh>
    <rPh sb="19" eb="21">
      <t>ネンド</t>
    </rPh>
    <rPh sb="23" eb="24">
      <t>カイ</t>
    </rPh>
    <rPh sb="24" eb="26">
      <t>サンテイ</t>
    </rPh>
    <phoneticPr fontId="1"/>
  </si>
  <si>
    <t>院内様式4-4</t>
    <rPh sb="0" eb="4">
      <t>インナイヨウシキ</t>
    </rPh>
    <phoneticPr fontId="1"/>
  </si>
  <si>
    <t>整理番号：</t>
    <rPh sb="0" eb="4">
      <t>セイリバンゴウ</t>
    </rPh>
    <phoneticPr fontId="1"/>
  </si>
  <si>
    <t>2023.6.20</t>
    <phoneticPr fontId="1"/>
  </si>
  <si>
    <t>2023.6.20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</si>
</sst>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quot;円&quot;"/>
    <numFmt numFmtId="177" formatCode="0&quot;　　例&quot;"/>
  </numFmts>
  <fonts count="23">
    <font>
      <sz val="11"/>
      <color theme="1"/>
      <name val="游ゴシック"/>
      <family val="2"/>
      <charset val="128"/>
      <scheme val="minor"/>
    </font>
    <font>
      <sz val="6"/>
      <name val="游ゴシック"/>
      <family val="2"/>
      <charset val="128"/>
      <scheme val="minor"/>
    </font>
    <font>
      <sz val="10"/>
      <color theme="1"/>
      <name val="游ゴシック"/>
      <family val="3"/>
      <charset val="128"/>
      <scheme val="minor"/>
    </font>
    <font>
      <sz val="10"/>
      <color theme="1"/>
      <name val="游ゴシック"/>
      <family val="2"/>
      <charset val="128"/>
      <scheme val="minor"/>
    </font>
    <font>
      <sz val="12"/>
      <color theme="1"/>
      <name val="游ゴシック"/>
      <family val="3"/>
      <charset val="128"/>
      <scheme val="minor"/>
    </font>
    <font>
      <sz val="9"/>
      <color theme="1"/>
      <name val="游ゴシック"/>
      <family val="3"/>
      <charset val="128"/>
      <scheme val="minor"/>
    </font>
    <font>
      <sz val="16"/>
      <color theme="1"/>
      <name val="游ゴシック"/>
      <family val="3"/>
      <charset val="128"/>
      <scheme val="minor"/>
    </font>
    <font>
      <sz val="12.4"/>
      <color theme="1"/>
      <name val="Arial"/>
      <family val="2"/>
    </font>
    <font>
      <sz val="10"/>
      <color rgb="FFFF0000"/>
      <name val="游ゴシック"/>
      <family val="3"/>
      <charset val="128"/>
      <scheme val="minor"/>
    </font>
    <font>
      <sz val="12"/>
      <color rgb="FFFF0000"/>
      <name val="游ゴシック"/>
      <family val="3"/>
      <charset val="128"/>
      <scheme val="minor"/>
    </font>
    <font>
      <b/>
      <sz val="10"/>
      <color rgb="FFFF0000"/>
      <name val="游ゴシック"/>
      <family val="3"/>
      <charset val="128"/>
      <scheme val="minor"/>
    </font>
    <font>
      <sz val="8"/>
      <color theme="1"/>
      <name val="游ゴシック"/>
      <family val="3"/>
      <charset val="128"/>
      <scheme val="minor"/>
    </font>
    <font>
      <sz val="16"/>
      <color theme="1"/>
      <name val="游ゴシック"/>
      <family val="3"/>
      <charset val="128"/>
    </font>
    <font>
      <sz val="6"/>
      <name val="ＭＳ Ｐゴシック"/>
      <family val="3"/>
      <charset val="128"/>
    </font>
    <font>
      <sz val="10"/>
      <color theme="1"/>
      <name val="游ゴシック"/>
      <family val="3"/>
      <charset val="128"/>
    </font>
    <font>
      <sz val="14"/>
      <color theme="1"/>
      <name val="游ゴシック"/>
      <family val="3"/>
      <charset val="128"/>
      <scheme val="minor"/>
    </font>
    <font>
      <sz val="12"/>
      <color theme="1"/>
      <name val="游ゴシック"/>
      <family val="2"/>
      <charset val="128"/>
      <scheme val="minor"/>
    </font>
    <font>
      <sz val="11"/>
      <color theme="1"/>
      <name val="游ゴシック"/>
      <family val="2"/>
      <charset val="128"/>
      <scheme val="minor"/>
    </font>
    <font>
      <u/>
      <sz val="12"/>
      <color theme="1"/>
      <name val="游ゴシック"/>
      <family val="3"/>
      <charset val="128"/>
      <scheme val="minor"/>
    </font>
    <font>
      <sz val="10"/>
      <name val="游ゴシック"/>
      <family val="3"/>
      <charset val="128"/>
      <scheme val="minor"/>
    </font>
    <font>
      <sz val="6"/>
      <name val="游ゴシック"/>
      <family val="3"/>
      <charset val="128"/>
      <scheme val="minor"/>
    </font>
    <font>
      <b/>
      <sz val="11"/>
      <color theme="3"/>
      <name val="游ゴシック"/>
      <family val="2"/>
      <charset val="128"/>
      <scheme val="minor"/>
    </font>
    <font>
      <sz val="9"/>
      <color indexed="81"/>
      <name val="游ゴシック"/>
      <family val="3"/>
      <charset val="128"/>
      <scheme val="minor"/>
    </font>
  </fonts>
  <fills count="6">
    <fill>
      <patternFill patternType="none"/>
    </fill>
    <fill>
      <patternFill patternType="gray125"/>
    </fill>
    <fill>
      <patternFill patternType="solid">
        <fgColor theme="4" tint="0.59999389629810485"/>
        <bgColor indexed="64"/>
      </patternFill>
    </fill>
    <fill>
      <patternFill patternType="solid">
        <fgColor theme="0" tint="-4.9989318521683403E-2"/>
        <bgColor indexed="64"/>
      </patternFill>
    </fill>
    <fill>
      <patternFill patternType="solid">
        <fgColor theme="7" tint="0.39997558519241921"/>
        <bgColor indexed="64"/>
      </patternFill>
    </fill>
    <fill>
      <patternFill patternType="solid">
        <fgColor theme="7" tint="0.79998168889431442"/>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diagonalUp="1">
      <left/>
      <right/>
      <top style="thin">
        <color indexed="64"/>
      </top>
      <bottom style="thin">
        <color indexed="64"/>
      </bottom>
      <diagonal style="thin">
        <color indexed="64"/>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style="medium">
        <color indexed="64"/>
      </right>
      <top style="thin">
        <color indexed="64"/>
      </top>
      <bottom/>
      <diagonal style="thin">
        <color indexed="64"/>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theme="5" tint="0.39991454817346722"/>
      </left>
      <right/>
      <top style="thin">
        <color theme="5" tint="0.39991454817346722"/>
      </top>
      <bottom/>
      <diagonal/>
    </border>
    <border>
      <left/>
      <right/>
      <top style="thin">
        <color theme="5" tint="0.39991454817346722"/>
      </top>
      <bottom/>
      <diagonal/>
    </border>
    <border>
      <left/>
      <right style="thin">
        <color theme="5" tint="0.39991454817346722"/>
      </right>
      <top style="thin">
        <color theme="5" tint="0.39991454817346722"/>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thin">
        <color theme="5" tint="0.39991454817346722"/>
      </left>
      <right/>
      <top/>
      <bottom/>
      <diagonal/>
    </border>
    <border>
      <left/>
      <right style="thin">
        <color theme="5" tint="0.39991454817346722"/>
      </right>
      <top/>
      <bottom/>
      <diagonal/>
    </border>
    <border>
      <left style="double">
        <color auto="1"/>
      </left>
      <right/>
      <top/>
      <bottom/>
      <diagonal/>
    </border>
    <border>
      <left/>
      <right style="double">
        <color auto="1"/>
      </right>
      <top/>
      <bottom/>
      <diagonal/>
    </border>
    <border>
      <left style="thin">
        <color theme="5" tint="0.39991454817346722"/>
      </left>
      <right/>
      <top/>
      <bottom style="thin">
        <color theme="5" tint="0.39991454817346722"/>
      </bottom>
      <diagonal/>
    </border>
    <border>
      <left/>
      <right/>
      <top/>
      <bottom style="thin">
        <color theme="5" tint="0.39991454817346722"/>
      </bottom>
      <diagonal/>
    </border>
    <border>
      <left/>
      <right style="thin">
        <color theme="5" tint="0.39991454817346722"/>
      </right>
      <top/>
      <bottom style="thin">
        <color theme="5" tint="0.39991454817346722"/>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theme="5" tint="0.39991454817346722"/>
      </left>
      <right/>
      <top style="thin">
        <color theme="5" tint="0.39991454817346722"/>
      </top>
      <bottom style="thin">
        <color theme="5" tint="0.39991454817346722"/>
      </bottom>
      <diagonal/>
    </border>
    <border>
      <left/>
      <right/>
      <top style="thin">
        <color theme="5" tint="0.39991454817346722"/>
      </top>
      <bottom style="thin">
        <color theme="5" tint="0.39991454817346722"/>
      </bottom>
      <diagonal/>
    </border>
    <border>
      <left/>
      <right style="thin">
        <color theme="5" tint="0.39991454817346722"/>
      </right>
      <top style="thin">
        <color theme="5" tint="0.39991454817346722"/>
      </top>
      <bottom style="thin">
        <color theme="5" tint="0.39991454817346722"/>
      </bottom>
      <diagonal/>
    </border>
    <border>
      <left style="thin">
        <color theme="5" tint="0.39988402966399123"/>
      </left>
      <right/>
      <top style="thin">
        <color theme="5" tint="0.39988402966399123"/>
      </top>
      <bottom style="thin">
        <color theme="5" tint="0.39988402966399123"/>
      </bottom>
      <diagonal/>
    </border>
    <border>
      <left/>
      <right/>
      <top style="thin">
        <color theme="5" tint="0.39988402966399123"/>
      </top>
      <bottom style="thin">
        <color theme="5" tint="0.39988402966399123"/>
      </bottom>
      <diagonal/>
    </border>
    <border>
      <left/>
      <right style="thin">
        <color theme="5" tint="0.39988402966399123"/>
      </right>
      <top style="thin">
        <color theme="5" tint="0.39988402966399123"/>
      </top>
      <bottom style="thin">
        <color theme="5" tint="0.39988402966399123"/>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288">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2" borderId="1" xfId="0" applyFont="1" applyFill="1" applyBorder="1" applyAlignment="1">
      <alignment horizontal="center" vertical="center"/>
    </xf>
    <xf numFmtId="0" fontId="2" fillId="0" borderId="1" xfId="0" applyFont="1" applyBorder="1" applyAlignment="1">
      <alignment horizontal="center" vertical="center" wrapText="1"/>
    </xf>
    <xf numFmtId="0" fontId="2" fillId="0" borderId="3" xfId="0" applyFont="1" applyBorder="1" applyAlignment="1">
      <alignment horizontal="center" vertical="center"/>
    </xf>
    <xf numFmtId="0" fontId="2" fillId="2" borderId="13" xfId="0" applyFont="1" applyFill="1" applyBorder="1" applyAlignment="1">
      <alignment horizontal="center" vertical="center" textRotation="255" shrinkToFit="1"/>
    </xf>
    <xf numFmtId="0" fontId="2" fillId="2" borderId="8" xfId="0" applyFont="1" applyFill="1" applyBorder="1" applyAlignment="1">
      <alignment horizontal="center" vertical="center" textRotation="255" shrinkToFit="1"/>
    </xf>
    <xf numFmtId="0" fontId="2" fillId="0" borderId="16" xfId="0" applyFont="1" applyBorder="1" applyAlignment="1">
      <alignment horizontal="center" vertical="center"/>
    </xf>
    <xf numFmtId="0" fontId="4" fillId="0" borderId="0" xfId="0" applyFont="1" applyAlignment="1">
      <alignment horizontal="center"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2" fillId="0" borderId="19" xfId="0" applyFont="1" applyBorder="1" applyAlignment="1">
      <alignment horizontal="center" vertical="center"/>
    </xf>
    <xf numFmtId="0" fontId="2" fillId="0" borderId="18" xfId="0" applyFont="1" applyBorder="1" applyAlignment="1">
      <alignment horizontal="left" vertical="center"/>
    </xf>
    <xf numFmtId="0" fontId="2" fillId="0" borderId="18" xfId="0" applyFont="1" applyBorder="1" applyAlignment="1">
      <alignment horizontal="center" vertical="center"/>
    </xf>
    <xf numFmtId="0" fontId="2" fillId="2" borderId="18" xfId="0" applyFont="1" applyFill="1" applyBorder="1" applyAlignment="1">
      <alignment horizontal="center" vertical="center"/>
    </xf>
    <xf numFmtId="0" fontId="2" fillId="2" borderId="17" xfId="0" applyFont="1" applyFill="1" applyBorder="1" applyAlignment="1">
      <alignment horizontal="center" vertical="center"/>
    </xf>
    <xf numFmtId="0" fontId="14" fillId="0" borderId="0" xfId="0" applyFont="1">
      <alignment vertical="center"/>
    </xf>
    <xf numFmtId="0" fontId="2" fillId="4" borderId="8" xfId="0" applyFont="1" applyFill="1" applyBorder="1" applyAlignment="1">
      <alignment horizontal="center" vertical="center" textRotation="255" shrinkToFit="1"/>
    </xf>
    <xf numFmtId="0" fontId="2" fillId="4" borderId="13" xfId="0" applyFont="1" applyFill="1" applyBorder="1" applyAlignment="1">
      <alignment horizontal="center" vertical="center" textRotation="255" shrinkToFit="1"/>
    </xf>
    <xf numFmtId="0" fontId="2" fillId="0" borderId="1" xfId="0" applyFont="1" applyBorder="1">
      <alignment vertical="center"/>
    </xf>
    <xf numFmtId="0" fontId="2" fillId="4" borderId="1" xfId="0" applyFont="1" applyFill="1" applyBorder="1" applyAlignment="1">
      <alignment horizontal="center" vertical="center"/>
    </xf>
    <xf numFmtId="0" fontId="2" fillId="0" borderId="22" xfId="0" applyFont="1" applyBorder="1" applyAlignment="1">
      <alignment horizontal="center" vertical="center"/>
    </xf>
    <xf numFmtId="0" fontId="2" fillId="0" borderId="24" xfId="0" applyFont="1" applyBorder="1" applyAlignment="1">
      <alignment horizontal="center" vertical="center"/>
    </xf>
    <xf numFmtId="0" fontId="2" fillId="0" borderId="23" xfId="0" applyFont="1" applyBorder="1" applyAlignment="1">
      <alignment horizontal="center" vertical="center"/>
    </xf>
    <xf numFmtId="0" fontId="6" fillId="0" borderId="0" xfId="0" applyFont="1" applyAlignment="1">
      <alignment horizontal="center" vertical="center"/>
    </xf>
    <xf numFmtId="0" fontId="0" fillId="0" borderId="0" xfId="0" applyAlignment="1">
      <alignment horizontal="right" vertical="center"/>
    </xf>
    <xf numFmtId="0" fontId="0" fillId="0" borderId="0" xfId="0" applyAlignment="1">
      <alignment horizontal="center" vertical="center"/>
    </xf>
    <xf numFmtId="0" fontId="16" fillId="0" borderId="0" xfId="0" applyFont="1">
      <alignment vertical="center"/>
    </xf>
    <xf numFmtId="0" fontId="2" fillId="0" borderId="26" xfId="0" applyFont="1" applyBorder="1">
      <alignment vertical="center"/>
    </xf>
    <xf numFmtId="0" fontId="2" fillId="0" borderId="0" xfId="0" applyFont="1" applyAlignment="1">
      <alignment horizontal="left" vertical="center"/>
    </xf>
    <xf numFmtId="0" fontId="2" fillId="0" borderId="22" xfId="0" applyFont="1" applyBorder="1">
      <alignment vertical="center"/>
    </xf>
    <xf numFmtId="0" fontId="2" fillId="0" borderId="24" xfId="0" applyFont="1" applyBorder="1">
      <alignment vertical="center"/>
    </xf>
    <xf numFmtId="49" fontId="2" fillId="0" borderId="0" xfId="0" applyNumberFormat="1" applyFont="1" applyAlignment="1">
      <alignment vertical="center" wrapText="1"/>
    </xf>
    <xf numFmtId="0" fontId="2" fillId="0" borderId="17" xfId="0" applyFont="1" applyBorder="1" applyAlignment="1">
      <alignment horizontal="center" vertical="center"/>
    </xf>
    <xf numFmtId="0" fontId="2" fillId="0" borderId="26" xfId="0" applyFont="1" applyBorder="1" applyAlignment="1">
      <alignment horizontal="center" vertical="center"/>
    </xf>
    <xf numFmtId="0" fontId="15" fillId="0" borderId="0" xfId="0" applyFont="1" applyAlignment="1">
      <alignment horizontal="center" vertical="center"/>
    </xf>
    <xf numFmtId="49" fontId="2" fillId="0" borderId="30" xfId="0" applyNumberFormat="1" applyFont="1" applyBorder="1">
      <alignment vertical="center"/>
    </xf>
    <xf numFmtId="0" fontId="2" fillId="0" borderId="9" xfId="0" applyFont="1" applyBorder="1" applyAlignment="1">
      <alignment horizontal="center" vertical="center"/>
    </xf>
    <xf numFmtId="0" fontId="2" fillId="0" borderId="11" xfId="0" applyFont="1" applyBorder="1" applyAlignment="1">
      <alignment horizontal="center" vertical="center"/>
    </xf>
    <xf numFmtId="0" fontId="2" fillId="0" borderId="10" xfId="0" applyFont="1" applyBorder="1" applyAlignment="1">
      <alignment vertical="center" wrapText="1"/>
    </xf>
    <xf numFmtId="0" fontId="11" fillId="0" borderId="3" xfId="0" applyFont="1" applyBorder="1">
      <alignment vertical="center"/>
    </xf>
    <xf numFmtId="0" fontId="2" fillId="0" borderId="0" xfId="0" applyFont="1" applyAlignment="1">
      <alignment horizontal="right" vertical="center"/>
    </xf>
    <xf numFmtId="176" fontId="2" fillId="0" borderId="0" xfId="0" applyNumberFormat="1" applyFont="1" applyAlignment="1">
      <alignment horizontal="right" vertical="center"/>
    </xf>
    <xf numFmtId="3" fontId="2" fillId="4" borderId="26" xfId="0" applyNumberFormat="1" applyFont="1" applyFill="1" applyBorder="1" applyAlignment="1">
      <alignment horizontal="center" vertical="center"/>
    </xf>
    <xf numFmtId="3" fontId="2" fillId="0" borderId="26" xfId="0" applyNumberFormat="1" applyFont="1" applyBorder="1" applyAlignment="1">
      <alignment horizontal="center" vertical="center"/>
    </xf>
    <xf numFmtId="0" fontId="2" fillId="0" borderId="28" xfId="0" applyFont="1" applyBorder="1" applyAlignment="1">
      <alignment horizontal="center" vertical="center"/>
    </xf>
    <xf numFmtId="0" fontId="2" fillId="0" borderId="70" xfId="0" applyFont="1" applyBorder="1" applyAlignment="1">
      <alignment horizontal="center" vertical="center"/>
    </xf>
    <xf numFmtId="0" fontId="2" fillId="0" borderId="2" xfId="0" applyFont="1" applyBorder="1" applyAlignment="1">
      <alignment horizontal="center" vertical="center"/>
    </xf>
    <xf numFmtId="176" fontId="2" fillId="0" borderId="2" xfId="1" applyNumberFormat="1" applyFont="1" applyFill="1" applyBorder="1" applyAlignment="1">
      <alignment vertical="center"/>
    </xf>
    <xf numFmtId="176" fontId="2" fillId="0" borderId="2" xfId="1" applyNumberFormat="1" applyFont="1" applyFill="1" applyBorder="1" applyAlignment="1">
      <alignment horizontal="left" vertical="center"/>
    </xf>
    <xf numFmtId="176" fontId="2" fillId="0" borderId="29" xfId="1" applyNumberFormat="1" applyFont="1" applyFill="1" applyBorder="1" applyAlignment="1">
      <alignment horizontal="left" vertical="center"/>
    </xf>
    <xf numFmtId="177" fontId="2" fillId="0" borderId="0" xfId="0" applyNumberFormat="1" applyFont="1">
      <alignment vertical="center"/>
    </xf>
    <xf numFmtId="0" fontId="2" fillId="0" borderId="30" xfId="0" applyFont="1" applyBorder="1" applyAlignment="1">
      <alignment horizontal="center" vertical="center"/>
    </xf>
    <xf numFmtId="0" fontId="19" fillId="0" borderId="0" xfId="0" applyFont="1" applyAlignment="1">
      <alignment horizontal="left" vertical="center"/>
    </xf>
    <xf numFmtId="0" fontId="19" fillId="0" borderId="22" xfId="0" applyFont="1" applyBorder="1">
      <alignment vertical="center"/>
    </xf>
    <xf numFmtId="0" fontId="19" fillId="0" borderId="3" xfId="0" applyFont="1" applyBorder="1">
      <alignment vertical="center"/>
    </xf>
    <xf numFmtId="0" fontId="19" fillId="0" borderId="24" xfId="0" applyFont="1" applyBorder="1" applyAlignment="1">
      <alignment vertical="center" wrapText="1"/>
    </xf>
    <xf numFmtId="0" fontId="19" fillId="0" borderId="22" xfId="0" applyFont="1" applyBorder="1" applyAlignment="1">
      <alignment vertical="center" wrapText="1"/>
    </xf>
    <xf numFmtId="0" fontId="19" fillId="0" borderId="3" xfId="0" applyFont="1" applyBorder="1" applyAlignment="1">
      <alignment vertical="center" wrapText="1"/>
    </xf>
    <xf numFmtId="0" fontId="19" fillId="0" borderId="24" xfId="0" applyFont="1" applyBorder="1">
      <alignment vertical="center"/>
    </xf>
    <xf numFmtId="0" fontId="19" fillId="0" borderId="22" xfId="0" applyFont="1" applyBorder="1" applyAlignment="1">
      <alignment horizontal="left" vertical="center" wrapText="1"/>
    </xf>
    <xf numFmtId="0" fontId="19" fillId="0" borderId="3" xfId="0" applyFont="1" applyBorder="1" applyAlignment="1">
      <alignment horizontal="left" vertical="center" wrapText="1"/>
    </xf>
    <xf numFmtId="0" fontId="2" fillId="0" borderId="24" xfId="0" applyFont="1" applyBorder="1" applyAlignment="1">
      <alignment vertical="center" wrapText="1"/>
    </xf>
    <xf numFmtId="0" fontId="2" fillId="0" borderId="22" xfId="0" applyFont="1" applyBorder="1" applyAlignment="1">
      <alignment vertical="center" wrapText="1"/>
    </xf>
    <xf numFmtId="0" fontId="2" fillId="0" borderId="3" xfId="0" applyFont="1" applyBorder="1" applyAlignment="1">
      <alignment vertical="center" wrapText="1"/>
    </xf>
    <xf numFmtId="0" fontId="2" fillId="0" borderId="3" xfId="0" applyFont="1" applyBorder="1">
      <alignment vertical="center"/>
    </xf>
    <xf numFmtId="0" fontId="19" fillId="0" borderId="30" xfId="0" applyFont="1" applyBorder="1">
      <alignment vertical="center"/>
    </xf>
    <xf numFmtId="0" fontId="2" fillId="0" borderId="0" xfId="0" applyFont="1" applyAlignment="1">
      <alignment vertical="center" wrapText="1"/>
    </xf>
    <xf numFmtId="0" fontId="2" fillId="0" borderId="31" xfId="0" applyFont="1" applyBorder="1" applyAlignment="1">
      <alignment vertical="center" wrapText="1"/>
    </xf>
    <xf numFmtId="0" fontId="2" fillId="0" borderId="30" xfId="0" applyFont="1" applyBorder="1" applyAlignment="1">
      <alignment vertical="center" wrapText="1"/>
    </xf>
    <xf numFmtId="0" fontId="19" fillId="0" borderId="17" xfId="0" applyFont="1" applyBorder="1" applyAlignment="1">
      <alignment vertical="center" wrapText="1"/>
    </xf>
    <xf numFmtId="0" fontId="2" fillId="0" borderId="26" xfId="0" applyFont="1" applyBorder="1" applyAlignment="1">
      <alignment vertical="center" wrapText="1"/>
    </xf>
    <xf numFmtId="0" fontId="2" fillId="0" borderId="27" xfId="0" applyFont="1" applyBorder="1" applyAlignment="1">
      <alignment vertical="center" wrapText="1"/>
    </xf>
    <xf numFmtId="0" fontId="2" fillId="0" borderId="17" xfId="0" applyFont="1" applyBorder="1" applyAlignment="1">
      <alignment vertical="center" wrapText="1"/>
    </xf>
    <xf numFmtId="0" fontId="19" fillId="0" borderId="27" xfId="0" applyFont="1" applyBorder="1" applyAlignment="1">
      <alignment vertical="center" wrapText="1"/>
    </xf>
    <xf numFmtId="0" fontId="2" fillId="0" borderId="74" xfId="0" applyFont="1" applyBorder="1">
      <alignment vertical="center"/>
    </xf>
    <xf numFmtId="0" fontId="2" fillId="0" borderId="75" xfId="0" applyFont="1" applyBorder="1" applyAlignment="1">
      <alignment vertical="center" wrapText="1"/>
    </xf>
    <xf numFmtId="0" fontId="2" fillId="0" borderId="76" xfId="0" applyFont="1" applyBorder="1" applyAlignment="1">
      <alignment vertical="center" wrapText="1"/>
    </xf>
    <xf numFmtId="0" fontId="2" fillId="0" borderId="28" xfId="0" applyFont="1" applyBorder="1" applyAlignment="1">
      <alignment vertical="center" wrapText="1"/>
    </xf>
    <xf numFmtId="0" fontId="2" fillId="0" borderId="29" xfId="0" applyFont="1" applyBorder="1">
      <alignment vertical="center"/>
    </xf>
    <xf numFmtId="0" fontId="2" fillId="3" borderId="15" xfId="0" applyFont="1" applyFill="1" applyBorder="1" applyAlignment="1" applyProtection="1">
      <alignment horizontal="center" vertical="center"/>
      <protection locked="0"/>
    </xf>
    <xf numFmtId="0" fontId="2" fillId="3" borderId="15" xfId="0" applyFont="1" applyFill="1" applyBorder="1" applyAlignment="1">
      <alignment horizontal="center" vertical="center"/>
    </xf>
    <xf numFmtId="0" fontId="2" fillId="4" borderId="11" xfId="0" applyFont="1" applyFill="1" applyBorder="1" applyAlignment="1">
      <alignment horizontal="center" vertical="center"/>
    </xf>
    <xf numFmtId="0" fontId="2" fillId="0" borderId="0" xfId="0" applyFont="1" applyProtection="1">
      <alignment vertical="center"/>
      <protection locked="0"/>
    </xf>
    <xf numFmtId="0" fontId="2" fillId="0" borderId="14" xfId="0" applyFont="1" applyBorder="1" applyAlignment="1" applyProtection="1">
      <alignment horizontal="center" vertical="center"/>
      <protection locked="0"/>
    </xf>
    <xf numFmtId="0" fontId="10" fillId="0" borderId="0" xfId="0" applyFont="1" applyProtection="1">
      <alignment vertical="center"/>
      <protection locked="0"/>
    </xf>
    <xf numFmtId="0" fontId="2" fillId="3" borderId="69" xfId="0" applyFont="1" applyFill="1" applyBorder="1" applyAlignment="1" applyProtection="1">
      <alignment horizontal="center" vertical="center"/>
      <protection locked="0"/>
    </xf>
    <xf numFmtId="0" fontId="10" fillId="0" borderId="0" xfId="0" applyFont="1">
      <alignment vertical="center"/>
    </xf>
    <xf numFmtId="0" fontId="2" fillId="0" borderId="14" xfId="0" applyFont="1" applyBorder="1" applyAlignment="1">
      <alignment horizontal="center" vertical="center"/>
    </xf>
    <xf numFmtId="0" fontId="19" fillId="0" borderId="17" xfId="0" applyFont="1" applyBorder="1" applyAlignment="1">
      <alignment horizontal="center" vertical="center"/>
    </xf>
    <xf numFmtId="0" fontId="19" fillId="0" borderId="0" xfId="0" applyFont="1">
      <alignment vertical="center"/>
    </xf>
    <xf numFmtId="49" fontId="2" fillId="0" borderId="0" xfId="0" applyNumberFormat="1" applyFont="1" applyAlignment="1">
      <alignment horizontal="center" vertical="center"/>
    </xf>
    <xf numFmtId="0" fontId="2" fillId="0" borderId="0" xfId="0" applyFont="1" applyAlignment="1">
      <alignment horizontal="right"/>
    </xf>
    <xf numFmtId="0" fontId="16" fillId="0" borderId="42" xfId="0" applyFont="1" applyBorder="1" applyAlignment="1">
      <alignment horizontal="left" vertical="center" wrapText="1"/>
    </xf>
    <xf numFmtId="0" fontId="16" fillId="0" borderId="43" xfId="0" applyFont="1" applyBorder="1" applyAlignment="1">
      <alignment horizontal="left" vertical="center" wrapText="1"/>
    </xf>
    <xf numFmtId="0" fontId="16" fillId="0" borderId="44" xfId="0" applyFont="1" applyBorder="1" applyAlignment="1">
      <alignment horizontal="left" vertical="center" wrapText="1"/>
    </xf>
    <xf numFmtId="0" fontId="16" fillId="0" borderId="47" xfId="0" applyFont="1" applyBorder="1" applyAlignment="1">
      <alignment horizontal="left" vertical="center" wrapText="1"/>
    </xf>
    <xf numFmtId="0" fontId="16" fillId="0" borderId="0" xfId="0" applyFont="1" applyAlignment="1">
      <alignment horizontal="left" vertical="center" wrapText="1"/>
    </xf>
    <xf numFmtId="0" fontId="16" fillId="0" borderId="48" xfId="0" applyFont="1" applyBorder="1" applyAlignment="1">
      <alignment horizontal="left" vertical="center" wrapText="1"/>
    </xf>
    <xf numFmtId="0" fontId="16" fillId="0" borderId="52" xfId="0" applyFont="1" applyBorder="1" applyAlignment="1">
      <alignment horizontal="left" vertical="center" wrapText="1"/>
    </xf>
    <xf numFmtId="0" fontId="16" fillId="0" borderId="53" xfId="0" applyFont="1" applyBorder="1" applyAlignment="1">
      <alignment horizontal="left" vertical="center" wrapText="1"/>
    </xf>
    <xf numFmtId="0" fontId="16" fillId="0" borderId="54" xfId="0" applyFont="1" applyBorder="1" applyAlignment="1">
      <alignment horizontal="left" vertical="center" wrapText="1"/>
    </xf>
    <xf numFmtId="0" fontId="0" fillId="5" borderId="55" xfId="0" applyFill="1" applyBorder="1" applyAlignment="1">
      <alignment horizontal="center" vertical="center"/>
    </xf>
    <xf numFmtId="0" fontId="0" fillId="5" borderId="57" xfId="0" applyFill="1" applyBorder="1" applyAlignment="1">
      <alignment horizontal="center" vertical="center"/>
    </xf>
    <xf numFmtId="49" fontId="3" fillId="5" borderId="39" xfId="0" applyNumberFormat="1" applyFont="1" applyFill="1" applyBorder="1" applyAlignment="1">
      <alignment horizontal="left" vertical="top" wrapText="1" shrinkToFit="1"/>
    </xf>
    <xf numFmtId="49" fontId="3" fillId="5" borderId="40" xfId="0" applyNumberFormat="1" applyFont="1" applyFill="1" applyBorder="1" applyAlignment="1">
      <alignment horizontal="left" vertical="top" wrapText="1" shrinkToFit="1"/>
    </xf>
    <xf numFmtId="49" fontId="3" fillId="5" borderId="41" xfId="0" applyNumberFormat="1" applyFont="1" applyFill="1" applyBorder="1" applyAlignment="1">
      <alignment horizontal="left" vertical="top" wrapText="1" shrinkToFit="1"/>
    </xf>
    <xf numFmtId="49" fontId="3" fillId="5" borderId="45" xfId="0" applyNumberFormat="1" applyFont="1" applyFill="1" applyBorder="1" applyAlignment="1">
      <alignment horizontal="left" vertical="top" wrapText="1" shrinkToFit="1"/>
    </xf>
    <xf numFmtId="49" fontId="3" fillId="5" borderId="0" xfId="0" applyNumberFormat="1" applyFont="1" applyFill="1" applyAlignment="1">
      <alignment horizontal="left" vertical="top" wrapText="1" shrinkToFit="1"/>
    </xf>
    <xf numFmtId="49" fontId="3" fillId="5" borderId="46" xfId="0" applyNumberFormat="1" applyFont="1" applyFill="1" applyBorder="1" applyAlignment="1">
      <alignment horizontal="left" vertical="top" wrapText="1" shrinkToFit="1"/>
    </xf>
    <xf numFmtId="49" fontId="3" fillId="5" borderId="49" xfId="0" applyNumberFormat="1" applyFont="1" applyFill="1" applyBorder="1" applyAlignment="1">
      <alignment horizontal="left" vertical="top" wrapText="1" shrinkToFit="1"/>
    </xf>
    <xf numFmtId="49" fontId="3" fillId="5" borderId="50" xfId="0" applyNumberFormat="1" applyFont="1" applyFill="1" applyBorder="1" applyAlignment="1">
      <alignment horizontal="left" vertical="top" wrapText="1" shrinkToFit="1"/>
    </xf>
    <xf numFmtId="49" fontId="3" fillId="5" borderId="51" xfId="0" applyNumberFormat="1" applyFont="1" applyFill="1" applyBorder="1" applyAlignment="1">
      <alignment horizontal="left" vertical="top" wrapText="1" shrinkToFit="1"/>
    </xf>
    <xf numFmtId="0" fontId="3" fillId="5" borderId="55" xfId="0" applyFont="1" applyFill="1" applyBorder="1" applyAlignment="1">
      <alignment horizontal="left" vertical="center" shrinkToFit="1"/>
    </xf>
    <xf numFmtId="0" fontId="3" fillId="5" borderId="56" xfId="0" applyFont="1" applyFill="1" applyBorder="1" applyAlignment="1">
      <alignment horizontal="left" vertical="center" shrinkToFit="1"/>
    </xf>
    <xf numFmtId="0" fontId="3" fillId="5" borderId="57" xfId="0" applyFont="1" applyFill="1" applyBorder="1" applyAlignment="1">
      <alignment horizontal="left" vertical="center" shrinkToFit="1"/>
    </xf>
    <xf numFmtId="0" fontId="3" fillId="5" borderId="58" xfId="0" applyFont="1" applyFill="1" applyBorder="1" applyAlignment="1">
      <alignment horizontal="left" vertical="center" shrinkToFit="1"/>
    </xf>
    <xf numFmtId="0" fontId="3" fillId="5" borderId="59" xfId="0" applyFont="1" applyFill="1" applyBorder="1" applyAlignment="1">
      <alignment horizontal="left" vertical="center" shrinkToFit="1"/>
    </xf>
    <xf numFmtId="0" fontId="3" fillId="5" borderId="60" xfId="0" applyFont="1" applyFill="1" applyBorder="1" applyAlignment="1">
      <alignment horizontal="left" vertical="center" shrinkToFit="1"/>
    </xf>
    <xf numFmtId="0" fontId="2" fillId="0" borderId="4" xfId="0" applyFont="1" applyBorder="1" applyAlignment="1">
      <alignment horizontal="center" vertical="center"/>
    </xf>
    <xf numFmtId="0" fontId="2" fillId="0" borderId="12" xfId="0" applyFont="1" applyBorder="1" applyAlignment="1">
      <alignment horizontal="center" vertical="center"/>
    </xf>
    <xf numFmtId="0" fontId="2" fillId="0" borderId="5" xfId="0" applyFont="1" applyBorder="1" applyAlignment="1">
      <alignment horizontal="center" vertical="center"/>
    </xf>
    <xf numFmtId="0" fontId="2" fillId="0" borderId="3" xfId="0" applyFont="1" applyBorder="1" applyAlignment="1">
      <alignment horizontal="center" vertical="center"/>
    </xf>
    <xf numFmtId="0" fontId="2" fillId="0" borderId="22" xfId="0" applyFont="1" applyBorder="1" applyAlignment="1">
      <alignment horizontal="center" vertical="center"/>
    </xf>
    <xf numFmtId="0" fontId="5" fillId="0" borderId="3" xfId="0" applyFont="1" applyBorder="1" applyAlignment="1">
      <alignment horizontal="left" vertical="center" wrapText="1"/>
    </xf>
    <xf numFmtId="0" fontId="5" fillId="0" borderId="22" xfId="0" applyFont="1" applyBorder="1" applyAlignment="1">
      <alignment horizontal="left" vertical="center" wrapText="1"/>
    </xf>
    <xf numFmtId="0" fontId="5" fillId="0" borderId="3" xfId="0" applyFont="1" applyBorder="1" applyAlignment="1">
      <alignment horizontal="center" vertical="center" wrapText="1"/>
    </xf>
    <xf numFmtId="0" fontId="5" fillId="0" borderId="2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3" xfId="0" applyFont="1" applyBorder="1" applyAlignment="1">
      <alignment horizontal="left" vertical="center"/>
    </xf>
    <xf numFmtId="0" fontId="2" fillId="0" borderId="22" xfId="0" applyFont="1" applyBorder="1" applyAlignment="1">
      <alignment horizontal="left" vertical="center"/>
    </xf>
    <xf numFmtId="0" fontId="2" fillId="0" borderId="3" xfId="0" applyFont="1" applyBorder="1" applyAlignment="1">
      <alignment horizontal="left" vertical="center" wrapText="1"/>
    </xf>
    <xf numFmtId="0" fontId="2" fillId="0" borderId="22" xfId="0" applyFont="1" applyBorder="1" applyAlignment="1">
      <alignment horizontal="left" vertical="center" wrapText="1"/>
    </xf>
    <xf numFmtId="0" fontId="2" fillId="0" borderId="1" xfId="0" applyFont="1" applyBorder="1" applyAlignment="1">
      <alignment horizontal="center" vertical="center" shrinkToFi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61" xfId="0" applyFont="1" applyFill="1" applyBorder="1" applyAlignment="1">
      <alignment horizontal="center" vertical="center" wrapText="1"/>
    </xf>
    <xf numFmtId="0" fontId="11" fillId="0" borderId="3" xfId="0" applyFont="1" applyBorder="1" applyAlignment="1">
      <alignment horizontal="left" vertical="center" wrapText="1"/>
    </xf>
    <xf numFmtId="0" fontId="11" fillId="0" borderId="22" xfId="0" applyFont="1" applyBorder="1" applyAlignment="1">
      <alignment horizontal="left" vertical="center" wrapText="1"/>
    </xf>
    <xf numFmtId="0" fontId="2" fillId="0" borderId="17" xfId="0" applyFont="1" applyBorder="1" applyAlignment="1">
      <alignment horizontal="center" vertical="center"/>
    </xf>
    <xf numFmtId="0" fontId="2" fillId="0" borderId="26" xfId="0" applyFont="1" applyBorder="1" applyAlignment="1">
      <alignment horizontal="center" vertical="center"/>
    </xf>
    <xf numFmtId="0" fontId="2" fillId="0" borderId="28" xfId="0" applyFont="1" applyBorder="1" applyAlignment="1">
      <alignment horizontal="center" vertical="center"/>
    </xf>
    <xf numFmtId="0" fontId="2" fillId="0" borderId="2" xfId="0" applyFont="1" applyBorder="1" applyAlignment="1">
      <alignment horizontal="center" vertical="center"/>
    </xf>
    <xf numFmtId="0" fontId="3" fillId="2" borderId="33" xfId="0" applyFont="1" applyFill="1" applyBorder="1" applyAlignment="1">
      <alignment horizontal="center" vertical="center"/>
    </xf>
    <xf numFmtId="0" fontId="3" fillId="2" borderId="37" xfId="0" applyFont="1" applyFill="1" applyBorder="1" applyAlignment="1">
      <alignment horizontal="center" vertical="center"/>
    </xf>
    <xf numFmtId="0" fontId="3" fillId="2" borderId="61" xfId="0" applyFont="1" applyFill="1" applyBorder="1" applyAlignment="1">
      <alignment horizontal="center" vertical="center"/>
    </xf>
    <xf numFmtId="0" fontId="2" fillId="0" borderId="0" xfId="0" applyFont="1" applyAlignment="1">
      <alignment horizontal="left" vertical="top" wrapText="1"/>
    </xf>
    <xf numFmtId="0" fontId="2" fillId="0" borderId="0" xfId="0" applyFont="1" applyAlignment="1">
      <alignment horizontal="left" vertical="top"/>
    </xf>
    <xf numFmtId="0" fontId="2" fillId="3" borderId="9"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10" xfId="0" applyFont="1" applyFill="1" applyBorder="1" applyAlignment="1">
      <alignment horizontal="center" vertical="center"/>
    </xf>
    <xf numFmtId="0" fontId="2" fillId="2" borderId="8" xfId="0" applyFont="1" applyFill="1" applyBorder="1" applyAlignment="1">
      <alignment horizontal="center"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3" borderId="67"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68" xfId="0" applyFont="1" applyFill="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6" fillId="0" borderId="0" xfId="0" applyFont="1" applyAlignment="1">
      <alignment horizontal="center" vertical="center"/>
    </xf>
    <xf numFmtId="0" fontId="2" fillId="0" borderId="1" xfId="0" applyFont="1" applyBorder="1" applyAlignment="1">
      <alignment horizontal="center" vertical="center"/>
    </xf>
    <xf numFmtId="0" fontId="4" fillId="0" borderId="1" xfId="0" applyFont="1" applyBorder="1" applyAlignment="1">
      <alignment horizontal="center" vertical="center"/>
    </xf>
    <xf numFmtId="0" fontId="2" fillId="0" borderId="2" xfId="0" applyFont="1" applyBorder="1" applyAlignment="1">
      <alignment horizontal="left" vertical="center"/>
    </xf>
    <xf numFmtId="49" fontId="2" fillId="0" borderId="1" xfId="0" applyNumberFormat="1" applyFont="1" applyBorder="1" applyAlignment="1">
      <alignment horizontal="left" vertical="center" wrapText="1"/>
    </xf>
    <xf numFmtId="0" fontId="2" fillId="0" borderId="3" xfId="0" applyFont="1" applyBorder="1">
      <alignment vertical="center"/>
    </xf>
    <xf numFmtId="0" fontId="2" fillId="0" borderId="22" xfId="0" applyFont="1" applyBorder="1">
      <alignment vertical="center"/>
    </xf>
    <xf numFmtId="0" fontId="2" fillId="0" borderId="63" xfId="0" applyFont="1" applyBorder="1" applyAlignment="1">
      <alignment horizontal="center" vertical="center"/>
    </xf>
    <xf numFmtId="0" fontId="2" fillId="0" borderId="64" xfId="0" applyFont="1" applyBorder="1" applyAlignment="1">
      <alignment horizontal="center" vertical="center"/>
    </xf>
    <xf numFmtId="0" fontId="2" fillId="0" borderId="65" xfId="0" applyFont="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4" borderId="7" xfId="0" applyFont="1" applyFill="1" applyBorder="1" applyAlignment="1">
      <alignment horizontal="center" vertical="center" wrapText="1"/>
    </xf>
    <xf numFmtId="0" fontId="2" fillId="4" borderId="37" xfId="0" applyFont="1" applyFill="1" applyBorder="1" applyAlignment="1">
      <alignment horizontal="center" vertical="center" wrapText="1"/>
    </xf>
    <xf numFmtId="0" fontId="2" fillId="4" borderId="61" xfId="0" applyFont="1" applyFill="1" applyBorder="1" applyAlignment="1">
      <alignment horizontal="center" vertical="center" wrapText="1"/>
    </xf>
    <xf numFmtId="0" fontId="2" fillId="0" borderId="10" xfId="0" applyFont="1" applyBorder="1" applyAlignment="1">
      <alignment horizontal="center" vertical="center"/>
    </xf>
    <xf numFmtId="0" fontId="2" fillId="0" borderId="62" xfId="0" applyFont="1" applyBorder="1" applyAlignment="1">
      <alignment horizontal="center" vertical="center"/>
    </xf>
    <xf numFmtId="0" fontId="3" fillId="4" borderId="33" xfId="0" applyFont="1" applyFill="1" applyBorder="1" applyAlignment="1">
      <alignment horizontal="center" vertical="center"/>
    </xf>
    <xf numFmtId="0" fontId="3" fillId="4" borderId="61" xfId="0" applyFont="1" applyFill="1" applyBorder="1" applyAlignment="1">
      <alignment horizontal="center" vertical="center"/>
    </xf>
    <xf numFmtId="0" fontId="4" fillId="0" borderId="0" xfId="0" applyFont="1" applyAlignment="1">
      <alignment horizontal="left" vertical="center"/>
    </xf>
    <xf numFmtId="0" fontId="2" fillId="4" borderId="8" xfId="0" applyFont="1" applyFill="1" applyBorder="1" applyAlignment="1">
      <alignment horizontal="center" vertical="center" wrapText="1"/>
    </xf>
    <xf numFmtId="0" fontId="2" fillId="4" borderId="33" xfId="0" applyFont="1" applyFill="1" applyBorder="1" applyAlignment="1">
      <alignment horizontal="center" vertical="center" textRotation="255" shrinkToFit="1"/>
    </xf>
    <xf numFmtId="0" fontId="2" fillId="4" borderId="34" xfId="0" applyFont="1" applyFill="1" applyBorder="1" applyAlignment="1">
      <alignment horizontal="center" vertical="center" textRotation="255" shrinkToFi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49" fontId="2" fillId="0" borderId="1" xfId="0" applyNumberFormat="1" applyFont="1" applyBorder="1" applyAlignment="1">
      <alignment horizontal="center" vertical="center" shrinkToFit="1"/>
    </xf>
    <xf numFmtId="0" fontId="4" fillId="0" borderId="0" xfId="0" applyFont="1" applyAlignment="1">
      <alignment horizontal="center" vertical="center"/>
    </xf>
    <xf numFmtId="0" fontId="2" fillId="0" borderId="3" xfId="0" applyFont="1" applyBorder="1" applyAlignment="1">
      <alignment horizontal="center" vertical="center" shrinkToFit="1"/>
    </xf>
    <xf numFmtId="0" fontId="2" fillId="0" borderId="24" xfId="0" applyFont="1" applyBorder="1" applyAlignment="1">
      <alignment horizontal="center" vertical="center" shrinkToFit="1"/>
    </xf>
    <xf numFmtId="0" fontId="2" fillId="0" borderId="22" xfId="0" applyFont="1" applyBorder="1" applyAlignment="1">
      <alignment horizontal="center" vertical="center" shrinkToFit="1"/>
    </xf>
    <xf numFmtId="49" fontId="2" fillId="0" borderId="17" xfId="0" applyNumberFormat="1" applyFont="1" applyBorder="1" applyAlignment="1">
      <alignment horizontal="left" vertical="center" wrapText="1"/>
    </xf>
    <xf numFmtId="0" fontId="2" fillId="0" borderId="26" xfId="0" applyFont="1" applyBorder="1" applyAlignment="1">
      <alignment horizontal="left"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2" fillId="0" borderId="2" xfId="0" applyFont="1" applyBorder="1" applyAlignment="1">
      <alignment horizontal="left" vertical="center" wrapText="1"/>
    </xf>
    <xf numFmtId="0" fontId="2" fillId="0" borderId="29" xfId="0" applyFont="1" applyBorder="1" applyAlignment="1">
      <alignment horizontal="left" vertical="center" wrapText="1"/>
    </xf>
    <xf numFmtId="0" fontId="2" fillId="0" borderId="23" xfId="0" applyFont="1" applyBorder="1" applyAlignment="1" applyProtection="1">
      <alignment horizontal="center" vertical="center"/>
      <protection locked="0"/>
    </xf>
    <xf numFmtId="0" fontId="2" fillId="0" borderId="25" xfId="0" applyFont="1" applyBorder="1" applyAlignment="1" applyProtection="1">
      <alignment horizontal="center" vertical="center"/>
      <protection locked="0"/>
    </xf>
    <xf numFmtId="0" fontId="2" fillId="0" borderId="23" xfId="0" applyFont="1" applyBorder="1" applyAlignment="1">
      <alignment horizontal="center" vertical="center"/>
    </xf>
    <xf numFmtId="0" fontId="2" fillId="3" borderId="35" xfId="0" applyFont="1" applyFill="1" applyBorder="1" applyAlignment="1">
      <alignment horizontal="center" vertical="center"/>
    </xf>
    <xf numFmtId="0" fontId="2" fillId="3" borderId="36" xfId="0" applyFont="1" applyFill="1" applyBorder="1" applyAlignment="1">
      <alignment horizontal="center" vertical="center"/>
    </xf>
    <xf numFmtId="0" fontId="2" fillId="0" borderId="32" xfId="0" applyFont="1" applyBorder="1" applyAlignment="1">
      <alignment horizontal="center" vertical="center"/>
    </xf>
    <xf numFmtId="0" fontId="2" fillId="3" borderId="38" xfId="0" applyFont="1" applyFill="1" applyBorder="1" applyAlignment="1">
      <alignment horizontal="center" vertical="center"/>
    </xf>
    <xf numFmtId="0" fontId="2" fillId="3" borderId="23" xfId="0" applyFont="1" applyFill="1" applyBorder="1" applyAlignment="1" applyProtection="1">
      <alignment horizontal="center" vertical="center"/>
      <protection locked="0"/>
    </xf>
    <xf numFmtId="0" fontId="2" fillId="3" borderId="25" xfId="0" applyFont="1" applyFill="1" applyBorder="1" applyAlignment="1" applyProtection="1">
      <alignment horizontal="center" vertical="center"/>
      <protection locked="0"/>
    </xf>
    <xf numFmtId="0" fontId="2" fillId="3" borderId="35" xfId="0" applyFont="1" applyFill="1" applyBorder="1" applyAlignment="1" applyProtection="1">
      <alignment horizontal="center" vertical="center"/>
      <protection locked="0"/>
    </xf>
    <xf numFmtId="0" fontId="2" fillId="3" borderId="36" xfId="0" applyFont="1" applyFill="1" applyBorder="1" applyAlignment="1" applyProtection="1">
      <alignment horizontal="center" vertical="center"/>
      <protection locked="0"/>
    </xf>
    <xf numFmtId="0" fontId="3" fillId="4" borderId="6" xfId="0" applyFont="1" applyFill="1" applyBorder="1" applyAlignment="1">
      <alignment horizontal="center" vertical="center"/>
    </xf>
    <xf numFmtId="0" fontId="3" fillId="4" borderId="8" xfId="0" applyFont="1" applyFill="1" applyBorder="1" applyAlignment="1">
      <alignment horizontal="center" vertical="center"/>
    </xf>
    <xf numFmtId="0" fontId="2" fillId="4" borderId="34" xfId="0" applyFont="1" applyFill="1" applyBorder="1" applyAlignment="1">
      <alignment horizontal="center" vertical="center" wrapText="1"/>
    </xf>
    <xf numFmtId="49" fontId="2" fillId="0" borderId="0" xfId="0" applyNumberFormat="1" applyFont="1" applyAlignment="1">
      <alignment horizontal="center" vertical="center"/>
    </xf>
    <xf numFmtId="0" fontId="2" fillId="3" borderId="16"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3" xfId="0" applyFont="1" applyFill="1" applyBorder="1" applyAlignment="1">
      <alignment horizontal="center" vertical="center"/>
    </xf>
    <xf numFmtId="0" fontId="2" fillId="0" borderId="26" xfId="0" applyFont="1" applyBorder="1" applyAlignment="1">
      <alignment horizontal="right" vertical="center"/>
    </xf>
    <xf numFmtId="0" fontId="2" fillId="0" borderId="0" xfId="0" applyFont="1" applyAlignment="1">
      <alignment horizontal="right" vertical="center"/>
    </xf>
    <xf numFmtId="176" fontId="2" fillId="0" borderId="26" xfId="0" applyNumberFormat="1" applyFont="1" applyBorder="1" applyAlignment="1">
      <alignment horizontal="right" vertical="center"/>
    </xf>
    <xf numFmtId="176" fontId="2" fillId="0" borderId="0" xfId="0" applyNumberFormat="1" applyFont="1" applyAlignment="1">
      <alignment horizontal="right" vertical="center"/>
    </xf>
    <xf numFmtId="0" fontId="2" fillId="0" borderId="17" xfId="0" applyFont="1" applyBorder="1" applyAlignment="1">
      <alignment horizontal="left" vertical="center"/>
    </xf>
    <xf numFmtId="0" fontId="2" fillId="0" borderId="26" xfId="0" applyFont="1" applyBorder="1" applyAlignment="1">
      <alignment horizontal="left" vertical="center"/>
    </xf>
    <xf numFmtId="3" fontId="2" fillId="0" borderId="26" xfId="0" applyNumberFormat="1" applyFont="1" applyBorder="1" applyAlignment="1">
      <alignment horizontal="left" vertical="center"/>
    </xf>
    <xf numFmtId="176" fontId="2" fillId="0" borderId="3" xfId="0" applyNumberFormat="1" applyFont="1" applyBorder="1" applyAlignment="1">
      <alignment horizontal="right" vertical="center"/>
    </xf>
    <xf numFmtId="176" fontId="2" fillId="0" borderId="22" xfId="0" applyNumberFormat="1" applyFont="1" applyBorder="1" applyAlignment="1">
      <alignment horizontal="right" vertical="center"/>
    </xf>
    <xf numFmtId="0" fontId="19" fillId="0" borderId="17" xfId="0" applyFont="1" applyBorder="1" applyAlignment="1">
      <alignment horizontal="left" vertical="center" wrapText="1"/>
    </xf>
    <xf numFmtId="0" fontId="19" fillId="0" borderId="26" xfId="0" applyFont="1" applyBorder="1" applyAlignment="1">
      <alignment horizontal="left" vertical="center" wrapText="1"/>
    </xf>
    <xf numFmtId="0" fontId="19" fillId="0" borderId="26" xfId="0" applyFont="1" applyBorder="1" applyAlignment="1">
      <alignment horizontal="left" vertical="center"/>
    </xf>
    <xf numFmtId="176" fontId="19" fillId="0" borderId="3" xfId="0" applyNumberFormat="1" applyFont="1" applyBorder="1" applyAlignment="1">
      <alignment horizontal="right" vertical="center"/>
    </xf>
    <xf numFmtId="176" fontId="19" fillId="0" borderId="22" xfId="0" applyNumberFormat="1" applyFont="1" applyBorder="1" applyAlignment="1">
      <alignment horizontal="right" vertical="center"/>
    </xf>
    <xf numFmtId="176" fontId="19" fillId="0" borderId="17" xfId="0" applyNumberFormat="1" applyFont="1" applyBorder="1" applyAlignment="1">
      <alignment horizontal="right" vertical="center"/>
    </xf>
    <xf numFmtId="176" fontId="19" fillId="0" borderId="27" xfId="0" applyNumberFormat="1" applyFont="1" applyBorder="1" applyAlignment="1">
      <alignment horizontal="right" vertical="center"/>
    </xf>
    <xf numFmtId="176" fontId="2" fillId="0" borderId="17" xfId="0" applyNumberFormat="1" applyFont="1" applyBorder="1" applyAlignment="1">
      <alignment horizontal="right" vertical="center"/>
    </xf>
    <xf numFmtId="176" fontId="2" fillId="0" borderId="27" xfId="0" applyNumberFormat="1" applyFont="1" applyBorder="1" applyAlignment="1">
      <alignment horizontal="right" vertical="center"/>
    </xf>
    <xf numFmtId="0" fontId="2" fillId="0" borderId="17" xfId="0" applyFont="1" applyBorder="1" applyAlignment="1">
      <alignment horizontal="left" vertical="center" wrapText="1"/>
    </xf>
    <xf numFmtId="3" fontId="19" fillId="0" borderId="26" xfId="0" applyNumberFormat="1" applyFont="1" applyBorder="1" applyAlignment="1">
      <alignment horizontal="left" vertical="center"/>
    </xf>
    <xf numFmtId="0" fontId="2" fillId="0" borderId="27" xfId="0" applyFont="1" applyBorder="1" applyAlignment="1">
      <alignment horizontal="left" vertical="center"/>
    </xf>
    <xf numFmtId="0" fontId="2" fillId="0" borderId="30" xfId="0" applyFont="1" applyBorder="1" applyAlignment="1">
      <alignment horizontal="left" vertical="center"/>
    </xf>
    <xf numFmtId="0" fontId="2" fillId="0" borderId="31" xfId="0" applyFont="1" applyBorder="1" applyAlignment="1">
      <alignment horizontal="left" vertical="center"/>
    </xf>
    <xf numFmtId="0" fontId="2" fillId="0" borderId="28" xfId="0" applyFont="1" applyBorder="1" applyAlignment="1">
      <alignment horizontal="left" vertical="center"/>
    </xf>
    <xf numFmtId="0" fontId="2" fillId="0" borderId="29" xfId="0" applyFont="1" applyBorder="1" applyAlignment="1">
      <alignment horizontal="left" vertical="center"/>
    </xf>
    <xf numFmtId="176" fontId="2" fillId="0" borderId="26" xfId="1" applyNumberFormat="1" applyFont="1" applyFill="1" applyBorder="1" applyAlignment="1">
      <alignment horizontal="left" vertical="center"/>
    </xf>
    <xf numFmtId="176" fontId="2" fillId="0" borderId="27" xfId="1" applyNumberFormat="1" applyFont="1" applyFill="1" applyBorder="1" applyAlignment="1">
      <alignment horizontal="left" vertical="center"/>
    </xf>
    <xf numFmtId="176" fontId="2" fillId="0" borderId="17" xfId="1" applyNumberFormat="1" applyFont="1" applyBorder="1" applyAlignment="1">
      <alignment horizontal="right" vertical="center"/>
    </xf>
    <xf numFmtId="176" fontId="2" fillId="0" borderId="27" xfId="1" applyNumberFormat="1" applyFont="1" applyBorder="1" applyAlignment="1">
      <alignment horizontal="right" vertical="center"/>
    </xf>
    <xf numFmtId="176" fontId="2" fillId="0" borderId="30" xfId="1" applyNumberFormat="1" applyFont="1" applyBorder="1" applyAlignment="1">
      <alignment horizontal="right" vertical="center"/>
    </xf>
    <xf numFmtId="176" fontId="2" fillId="0" borderId="31" xfId="1" applyNumberFormat="1" applyFont="1" applyBorder="1" applyAlignment="1">
      <alignment horizontal="right" vertical="center"/>
    </xf>
    <xf numFmtId="176" fontId="2" fillId="0" borderId="28" xfId="1" applyNumberFormat="1" applyFont="1" applyBorder="1" applyAlignment="1">
      <alignment horizontal="right" vertical="center"/>
    </xf>
    <xf numFmtId="176" fontId="2" fillId="0" borderId="29" xfId="1" applyNumberFormat="1" applyFont="1" applyBorder="1" applyAlignment="1">
      <alignment horizontal="right" vertical="center"/>
    </xf>
    <xf numFmtId="176" fontId="2" fillId="0" borderId="71" xfId="1" applyNumberFormat="1" applyFont="1" applyFill="1" applyBorder="1" applyAlignment="1">
      <alignment horizontal="left"/>
    </xf>
    <xf numFmtId="176" fontId="2" fillId="0" borderId="72" xfId="1" applyNumberFormat="1" applyFont="1" applyFill="1" applyBorder="1" applyAlignment="1">
      <alignment horizontal="left"/>
    </xf>
    <xf numFmtId="176" fontId="2" fillId="0" borderId="2" xfId="1" applyNumberFormat="1" applyFont="1" applyFill="1" applyBorder="1" applyAlignment="1">
      <alignment horizontal="left" vertical="center"/>
    </xf>
    <xf numFmtId="0" fontId="2" fillId="0" borderId="24" xfId="0" applyFont="1" applyBorder="1" applyAlignment="1">
      <alignment horizontal="left" vertical="center"/>
    </xf>
    <xf numFmtId="0" fontId="2" fillId="0" borderId="0" xfId="0" applyFont="1" applyAlignment="1">
      <alignment horizontal="left" vertical="center"/>
    </xf>
    <xf numFmtId="176" fontId="2" fillId="0" borderId="28" xfId="0" applyNumberFormat="1" applyFont="1" applyBorder="1" applyAlignment="1">
      <alignment horizontal="right" vertical="center"/>
    </xf>
    <xf numFmtId="176" fontId="2" fillId="0" borderId="29" xfId="0" applyNumberFormat="1" applyFont="1" applyBorder="1" applyAlignment="1">
      <alignment horizontal="right" vertical="center"/>
    </xf>
    <xf numFmtId="176" fontId="2" fillId="0" borderId="24" xfId="1" applyNumberFormat="1" applyFont="1" applyBorder="1" applyAlignment="1">
      <alignment horizontal="left" vertical="center"/>
    </xf>
    <xf numFmtId="176" fontId="2" fillId="0" borderId="22" xfId="1" applyNumberFormat="1" applyFont="1" applyBorder="1" applyAlignment="1">
      <alignment horizontal="left" vertical="center"/>
    </xf>
    <xf numFmtId="176" fontId="2" fillId="0" borderId="26" xfId="0" applyNumberFormat="1" applyFont="1" applyBorder="1" applyAlignment="1">
      <alignment horizontal="left" vertical="center"/>
    </xf>
    <xf numFmtId="0" fontId="2" fillId="0" borderId="0" xfId="0" applyFont="1" applyAlignment="1">
      <alignment horizontal="center" vertical="center"/>
    </xf>
    <xf numFmtId="176" fontId="2" fillId="0" borderId="26" xfId="1" applyNumberFormat="1" applyFont="1" applyBorder="1" applyAlignment="1">
      <alignment horizontal="left" vertical="center"/>
    </xf>
    <xf numFmtId="0" fontId="12" fillId="0" borderId="0" xfId="0" applyFont="1" applyAlignment="1">
      <alignment horizontal="center" vertical="center" wrapText="1"/>
    </xf>
    <xf numFmtId="0" fontId="2" fillId="0" borderId="18" xfId="0" applyFont="1" applyBorder="1" applyAlignment="1">
      <alignment horizontal="center" vertical="center"/>
    </xf>
    <xf numFmtId="0" fontId="2" fillId="0" borderId="66" xfId="0" applyFont="1" applyBorder="1" applyAlignment="1">
      <alignment horizontal="center" vertical="center"/>
    </xf>
    <xf numFmtId="0" fontId="2" fillId="0" borderId="1" xfId="0" applyFont="1" applyBorder="1" applyAlignment="1">
      <alignment horizontal="left" vertical="center" wrapText="1"/>
    </xf>
    <xf numFmtId="0" fontId="19" fillId="0" borderId="2" xfId="0" applyFont="1" applyBorder="1" applyAlignment="1">
      <alignment horizontal="left" vertical="center"/>
    </xf>
    <xf numFmtId="0" fontId="19" fillId="0" borderId="0" xfId="0" applyFont="1" applyAlignment="1">
      <alignment horizontal="left" vertical="center"/>
    </xf>
    <xf numFmtId="0" fontId="19" fillId="0" borderId="3" xfId="0" applyFont="1" applyBorder="1" applyAlignment="1">
      <alignment horizontal="center" vertical="center"/>
    </xf>
    <xf numFmtId="0" fontId="19" fillId="0" borderId="24" xfId="0" applyFont="1" applyBorder="1" applyAlignment="1">
      <alignment horizontal="center" vertical="center"/>
    </xf>
    <xf numFmtId="0" fontId="19" fillId="0" borderId="22" xfId="0" applyFont="1" applyBorder="1" applyAlignment="1">
      <alignment horizontal="center" vertical="center"/>
    </xf>
    <xf numFmtId="0" fontId="19" fillId="0" borderId="17" xfId="0" applyFont="1" applyBorder="1" applyAlignment="1">
      <alignment horizontal="center" vertical="center"/>
    </xf>
    <xf numFmtId="0" fontId="19" fillId="0" borderId="26" xfId="0" applyFont="1" applyBorder="1" applyAlignment="1">
      <alignment horizontal="center" vertical="center"/>
    </xf>
    <xf numFmtId="0" fontId="19" fillId="0" borderId="27" xfId="0" applyFont="1" applyBorder="1" applyAlignment="1">
      <alignment horizontal="center" vertical="center"/>
    </xf>
    <xf numFmtId="0" fontId="19" fillId="0" borderId="18" xfId="0" applyFont="1" applyBorder="1" applyAlignment="1">
      <alignment horizontal="center" vertical="center" textRotation="255"/>
    </xf>
    <xf numFmtId="0" fontId="19" fillId="0" borderId="73" xfId="0" applyFont="1" applyBorder="1" applyAlignment="1">
      <alignment horizontal="center" vertical="center" textRotation="255"/>
    </xf>
    <xf numFmtId="0" fontId="19" fillId="0" borderId="66" xfId="0" applyFont="1" applyBorder="1" applyAlignment="1">
      <alignment horizontal="center" vertical="center" textRotation="255"/>
    </xf>
    <xf numFmtId="0" fontId="19" fillId="0" borderId="18" xfId="0" applyFont="1" applyBorder="1" applyAlignment="1">
      <alignment horizontal="center" vertical="center" wrapText="1"/>
    </xf>
    <xf numFmtId="0" fontId="19" fillId="0" borderId="73" xfId="0" applyFont="1" applyBorder="1" applyAlignment="1">
      <alignment horizontal="center" vertical="center" wrapText="1"/>
    </xf>
    <xf numFmtId="0" fontId="19" fillId="0" borderId="66" xfId="0" applyFont="1" applyBorder="1" applyAlignment="1">
      <alignment horizontal="center" vertical="center" wrapText="1"/>
    </xf>
    <xf numFmtId="0" fontId="19" fillId="0" borderId="27" xfId="0" applyFont="1" applyBorder="1" applyAlignment="1">
      <alignment vertical="center" wrapText="1"/>
    </xf>
    <xf numFmtId="0" fontId="2" fillId="0" borderId="29" xfId="0" applyFont="1" applyBorder="1">
      <alignment vertical="center"/>
    </xf>
    <xf numFmtId="0" fontId="19" fillId="0" borderId="26" xfId="0" applyFont="1" applyBorder="1" applyAlignment="1">
      <alignment vertical="center" wrapText="1"/>
    </xf>
    <xf numFmtId="0" fontId="2" fillId="0" borderId="2" xfId="0" applyFont="1" applyBorder="1">
      <alignment vertical="center"/>
    </xf>
    <xf numFmtId="0" fontId="19" fillId="0" borderId="18" xfId="0" applyFont="1" applyBorder="1" applyAlignment="1">
      <alignment horizontal="center" vertical="center"/>
    </xf>
    <xf numFmtId="0" fontId="19" fillId="0" borderId="73" xfId="0" applyFont="1" applyBorder="1" applyAlignment="1">
      <alignment horizontal="center" vertical="center"/>
    </xf>
    <xf numFmtId="0" fontId="2" fillId="0" borderId="0" xfId="0" applyFont="1" applyAlignment="1">
      <alignment horizontal="center"/>
    </xf>
  </cellXfs>
  <cellStyles count="2">
    <cellStyle name="桁区切り" xfId="1" builtinId="6"/>
    <cellStyle name="標準" xfId="0" builtinId="0"/>
  </cellStyles>
  <dxfs count="0"/>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59999389629810485"/>
  </sheetPr>
  <dimension ref="A1:AC15"/>
  <sheetViews>
    <sheetView showGridLines="0" showZeros="0" tabSelected="1" zoomScaleNormal="100" workbookViewId="0">
      <selection activeCell="B3" sqref="B3:L5"/>
    </sheetView>
  </sheetViews>
  <sheetFormatPr defaultColWidth="5" defaultRowHeight="30" customHeight="1"/>
  <cols>
    <col min="1" max="1" width="17" style="29" customWidth="1"/>
  </cols>
  <sheetData>
    <row r="1" spans="1:29" ht="9.75" customHeight="1"/>
    <row r="2" spans="1:29" ht="30" customHeight="1" thickBot="1">
      <c r="A2" s="30" t="s">
        <v>117</v>
      </c>
      <c r="O2" s="31"/>
    </row>
    <row r="3" spans="1:29" ht="30" customHeight="1" thickTop="1">
      <c r="A3" s="29" t="s">
        <v>118</v>
      </c>
      <c r="B3" s="108"/>
      <c r="C3" s="109"/>
      <c r="D3" s="109"/>
      <c r="E3" s="109"/>
      <c r="F3" s="109"/>
      <c r="G3" s="109"/>
      <c r="H3" s="109"/>
      <c r="I3" s="109"/>
      <c r="J3" s="109"/>
      <c r="K3" s="109"/>
      <c r="L3" s="110"/>
      <c r="N3" s="97" t="s">
        <v>261</v>
      </c>
      <c r="O3" s="98"/>
      <c r="P3" s="98"/>
      <c r="Q3" s="98"/>
      <c r="R3" s="98"/>
      <c r="S3" s="98"/>
      <c r="T3" s="98"/>
      <c r="U3" s="98"/>
      <c r="V3" s="98"/>
      <c r="W3" s="98"/>
      <c r="X3" s="98"/>
      <c r="Y3" s="98"/>
      <c r="Z3" s="98"/>
      <c r="AA3" s="98"/>
      <c r="AB3" s="98"/>
      <c r="AC3" s="99"/>
    </row>
    <row r="4" spans="1:29" ht="30" customHeight="1">
      <c r="B4" s="111"/>
      <c r="C4" s="112"/>
      <c r="D4" s="112"/>
      <c r="E4" s="112"/>
      <c r="F4" s="112"/>
      <c r="G4" s="112"/>
      <c r="H4" s="112"/>
      <c r="I4" s="112"/>
      <c r="J4" s="112"/>
      <c r="K4" s="112"/>
      <c r="L4" s="113"/>
      <c r="N4" s="100"/>
      <c r="O4" s="101"/>
      <c r="P4" s="101"/>
      <c r="Q4" s="101"/>
      <c r="R4" s="101"/>
      <c r="S4" s="101"/>
      <c r="T4" s="101"/>
      <c r="U4" s="101"/>
      <c r="V4" s="101"/>
      <c r="W4" s="101"/>
      <c r="X4" s="101"/>
      <c r="Y4" s="101"/>
      <c r="Z4" s="101"/>
      <c r="AA4" s="101"/>
      <c r="AB4" s="101"/>
      <c r="AC4" s="102"/>
    </row>
    <row r="5" spans="1:29" ht="30" customHeight="1">
      <c r="B5" s="114"/>
      <c r="C5" s="115"/>
      <c r="D5" s="115"/>
      <c r="E5" s="115"/>
      <c r="F5" s="115"/>
      <c r="G5" s="115"/>
      <c r="H5" s="115"/>
      <c r="I5" s="115"/>
      <c r="J5" s="115"/>
      <c r="K5" s="115"/>
      <c r="L5" s="116"/>
      <c r="N5" s="100"/>
      <c r="O5" s="101"/>
      <c r="P5" s="101"/>
      <c r="Q5" s="101"/>
      <c r="R5" s="101"/>
      <c r="S5" s="101"/>
      <c r="T5" s="101"/>
      <c r="U5" s="101"/>
      <c r="V5" s="101"/>
      <c r="W5" s="101"/>
      <c r="X5" s="101"/>
      <c r="Y5" s="101"/>
      <c r="Z5" s="101"/>
      <c r="AA5" s="101"/>
      <c r="AB5" s="101"/>
      <c r="AC5" s="102"/>
    </row>
    <row r="6" spans="1:29" ht="7.5" customHeight="1">
      <c r="N6" s="100"/>
      <c r="O6" s="101"/>
      <c r="P6" s="101"/>
      <c r="Q6" s="101"/>
      <c r="R6" s="101"/>
      <c r="S6" s="101"/>
      <c r="T6" s="101"/>
      <c r="U6" s="101"/>
      <c r="V6" s="101"/>
      <c r="W6" s="101"/>
      <c r="X6" s="101"/>
      <c r="Y6" s="101"/>
      <c r="Z6" s="101"/>
      <c r="AA6" s="101"/>
      <c r="AB6" s="101"/>
      <c r="AC6" s="102"/>
    </row>
    <row r="7" spans="1:29" ht="30" customHeight="1" thickBot="1">
      <c r="A7" s="29" t="s">
        <v>256</v>
      </c>
      <c r="B7" s="117"/>
      <c r="C7" s="118"/>
      <c r="D7" s="118"/>
      <c r="E7" s="118"/>
      <c r="F7" s="119"/>
      <c r="N7" s="103"/>
      <c r="O7" s="104"/>
      <c r="P7" s="104"/>
      <c r="Q7" s="104"/>
      <c r="R7" s="104"/>
      <c r="S7" s="104"/>
      <c r="T7" s="104"/>
      <c r="U7" s="104"/>
      <c r="V7" s="104"/>
      <c r="W7" s="104"/>
      <c r="X7" s="104"/>
      <c r="Y7" s="104"/>
      <c r="Z7" s="104"/>
      <c r="AA7" s="104"/>
      <c r="AB7" s="104"/>
      <c r="AC7" s="105"/>
    </row>
    <row r="8" spans="1:29" ht="7.5" customHeight="1" thickTop="1"/>
    <row r="9" spans="1:29" ht="30" customHeight="1">
      <c r="A9" s="29" t="s">
        <v>119</v>
      </c>
      <c r="B9" s="120"/>
      <c r="C9" s="121"/>
      <c r="D9" s="121"/>
      <c r="E9" s="121"/>
      <c r="F9" s="122"/>
    </row>
    <row r="10" spans="1:29" ht="7.5" customHeight="1"/>
    <row r="11" spans="1:29" ht="30" customHeight="1">
      <c r="A11" s="29" t="s">
        <v>120</v>
      </c>
      <c r="B11" s="117"/>
      <c r="C11" s="118"/>
      <c r="D11" s="118"/>
      <c r="E11" s="119"/>
    </row>
    <row r="12" spans="1:29" ht="7.5" customHeight="1"/>
    <row r="13" spans="1:29" ht="30" customHeight="1">
      <c r="A13" s="29" t="s">
        <v>121</v>
      </c>
      <c r="B13" s="117"/>
      <c r="C13" s="118"/>
      <c r="D13" s="118"/>
      <c r="E13" s="119"/>
    </row>
    <row r="14" spans="1:29" ht="7.5" customHeight="1"/>
    <row r="15" spans="1:29" ht="30" customHeight="1">
      <c r="A15" s="29" t="s">
        <v>122</v>
      </c>
      <c r="B15" s="106"/>
      <c r="C15" s="107"/>
      <c r="D15" s="30" t="s">
        <v>87</v>
      </c>
    </row>
  </sheetData>
  <mergeCells count="7">
    <mergeCell ref="N3:AC7"/>
    <mergeCell ref="B15:C15"/>
    <mergeCell ref="B3:L5"/>
    <mergeCell ref="B7:F7"/>
    <mergeCell ref="B9:F9"/>
    <mergeCell ref="B11:E11"/>
    <mergeCell ref="B13:E13"/>
  </mergeCells>
  <phoneticPr fontId="1"/>
  <pageMargins left="0.7" right="0.7" top="0.75" bottom="0.75" header="0.3" footer="0.3"/>
  <pageSetup paperSize="9" orientation="portrait" r:id="rId1"/>
  <headerFooter>
    <oddHeader>&amp;L院内様式4-4（医療機器）</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7558519241921"/>
    <pageSetUpPr fitToPage="1"/>
  </sheetPr>
  <dimension ref="B1:V27"/>
  <sheetViews>
    <sheetView showGridLines="0" showZeros="0" zoomScaleNormal="100" workbookViewId="0">
      <selection activeCell="D4" sqref="D4:E4"/>
    </sheetView>
  </sheetViews>
  <sheetFormatPr defaultColWidth="9" defaultRowHeight="45" customHeight="1"/>
  <cols>
    <col min="1" max="1" width="9" style="1"/>
    <col min="2" max="2" width="3.69921875" style="2" customWidth="1"/>
    <col min="3" max="3" width="12.59765625" style="1" customWidth="1"/>
    <col min="4" max="4" width="13.69921875" style="1" customWidth="1"/>
    <col min="5" max="6" width="4.5" style="2" customWidth="1"/>
    <col min="7" max="8" width="7.5" style="2" customWidth="1"/>
    <col min="9" max="9" width="4.19921875" style="2" customWidth="1"/>
    <col min="10" max="11" width="8.09765625" style="2" customWidth="1"/>
    <col min="12" max="12" width="4.3984375" style="2" customWidth="1"/>
    <col min="13" max="13" width="15.3984375" style="2" customWidth="1"/>
    <col min="14" max="14" width="4.3984375" style="2" customWidth="1"/>
    <col min="15" max="15" width="15" style="2" customWidth="1"/>
    <col min="16" max="16" width="8.09765625" style="2" customWidth="1"/>
    <col min="17" max="17" width="9.5" style="13" customWidth="1"/>
    <col min="18" max="16384" width="9" style="1"/>
  </cols>
  <sheetData>
    <row r="1" spans="2:22" ht="24.6" customHeight="1">
      <c r="B1" s="33" t="s">
        <v>277</v>
      </c>
      <c r="N1" s="45" t="s">
        <v>278</v>
      </c>
      <c r="O1" s="95"/>
    </row>
    <row r="2" spans="2:22" ht="45" customHeight="1">
      <c r="B2" s="164" t="s">
        <v>22</v>
      </c>
      <c r="C2" s="164"/>
      <c r="D2" s="164"/>
      <c r="E2" s="164"/>
      <c r="F2" s="164"/>
      <c r="G2" s="164"/>
      <c r="H2" s="164"/>
      <c r="I2" s="164"/>
      <c r="J2" s="164"/>
      <c r="K2" s="164"/>
      <c r="L2" s="164"/>
      <c r="M2" s="164"/>
      <c r="N2" s="164"/>
      <c r="O2" s="164"/>
      <c r="P2" s="164"/>
      <c r="Q2" s="164"/>
      <c r="R2" s="13"/>
    </row>
    <row r="3" spans="2:22" ht="17.25" customHeight="1">
      <c r="B3" s="28"/>
      <c r="C3" s="28"/>
      <c r="D3" s="28"/>
      <c r="E3" s="28"/>
      <c r="F3" s="28"/>
      <c r="G3" s="28"/>
      <c r="H3" s="28"/>
      <c r="I3" s="28"/>
      <c r="J3" s="28"/>
      <c r="K3" s="28"/>
      <c r="L3" s="28"/>
      <c r="M3" s="28"/>
      <c r="N3" s="28"/>
      <c r="O3" s="28"/>
      <c r="P3" s="28"/>
      <c r="Q3" s="28"/>
      <c r="R3" s="13"/>
    </row>
    <row r="4" spans="2:22" s="11" customFormat="1" ht="30" customHeight="1">
      <c r="B4" s="165" t="s">
        <v>260</v>
      </c>
      <c r="C4" s="126"/>
      <c r="D4" s="138">
        <f>基本情報!B7</f>
        <v>0</v>
      </c>
      <c r="E4" s="138"/>
      <c r="F4" s="166" t="s">
        <v>124</v>
      </c>
      <c r="G4" s="166"/>
      <c r="H4" s="138">
        <f>基本情報!B9</f>
        <v>0</v>
      </c>
      <c r="I4" s="138"/>
      <c r="J4" s="138"/>
      <c r="K4" s="1"/>
      <c r="L4" s="1"/>
      <c r="M4" s="167" t="s">
        <v>125</v>
      </c>
      <c r="N4" s="167"/>
      <c r="O4" s="167"/>
      <c r="P4" s="167"/>
      <c r="Q4" s="1"/>
      <c r="R4" s="14"/>
      <c r="T4" s="1"/>
      <c r="U4" s="1"/>
      <c r="V4" s="1"/>
    </row>
    <row r="5" spans="2:22" ht="30" customHeight="1">
      <c r="B5" s="144" t="s">
        <v>123</v>
      </c>
      <c r="C5" s="145"/>
      <c r="D5" s="168">
        <f>基本情報!B3</f>
        <v>0</v>
      </c>
      <c r="E5" s="168"/>
      <c r="F5" s="168"/>
      <c r="G5" s="168"/>
      <c r="H5" s="168"/>
      <c r="I5" s="168"/>
      <c r="J5" s="168"/>
      <c r="K5" s="36"/>
      <c r="L5" s="36"/>
      <c r="M5" s="1"/>
      <c r="N5" s="32"/>
      <c r="O5" s="32"/>
      <c r="P5" s="32"/>
      <c r="Q5" s="1"/>
      <c r="R5" s="13"/>
      <c r="S5" s="33"/>
    </row>
    <row r="6" spans="2:22" s="11" customFormat="1" ht="30" customHeight="1">
      <c r="B6" s="146"/>
      <c r="C6" s="147"/>
      <c r="D6" s="168"/>
      <c r="E6" s="168"/>
      <c r="F6" s="168"/>
      <c r="G6" s="168"/>
      <c r="H6" s="168"/>
      <c r="I6" s="168"/>
      <c r="J6" s="168"/>
      <c r="K6" s="36"/>
      <c r="L6" s="36"/>
      <c r="M6" s="167" t="s">
        <v>19</v>
      </c>
      <c r="N6" s="167"/>
      <c r="O6" s="167"/>
      <c r="P6" s="167"/>
      <c r="Q6" s="1"/>
      <c r="R6" s="14"/>
      <c r="T6" s="1"/>
      <c r="U6" s="1"/>
      <c r="V6" s="1"/>
    </row>
    <row r="7" spans="2:22" s="11" customFormat="1" ht="22.5" customHeight="1" thickBot="1">
      <c r="B7" s="10"/>
      <c r="C7" s="10"/>
      <c r="D7" s="10"/>
      <c r="E7" s="10"/>
      <c r="F7" s="10"/>
      <c r="G7" s="10"/>
      <c r="H7" s="10"/>
      <c r="I7" s="10"/>
      <c r="J7" s="10"/>
      <c r="K7" s="10"/>
      <c r="L7" s="10"/>
      <c r="M7" s="10"/>
      <c r="N7" s="10"/>
      <c r="O7" s="10"/>
      <c r="P7" s="10"/>
      <c r="Q7" s="14"/>
    </row>
    <row r="8" spans="2:22" ht="45" customHeight="1">
      <c r="B8" s="148" t="s">
        <v>18</v>
      </c>
      <c r="C8" s="149"/>
      <c r="D8" s="150"/>
      <c r="E8" s="8" t="s">
        <v>1</v>
      </c>
      <c r="F8" s="139" t="s">
        <v>2</v>
      </c>
      <c r="G8" s="140"/>
      <c r="H8" s="141"/>
      <c r="I8" s="139" t="s">
        <v>3</v>
      </c>
      <c r="J8" s="140"/>
      <c r="K8" s="141"/>
      <c r="L8" s="156" t="s">
        <v>4</v>
      </c>
      <c r="M8" s="156"/>
      <c r="N8" s="156" t="s">
        <v>5</v>
      </c>
      <c r="O8" s="139"/>
      <c r="P8" s="7" t="s">
        <v>17</v>
      </c>
      <c r="R8" s="12" t="str">
        <f>IF(COUNTIF($F$9:$N$9,F9)&gt;1&amp;"","★","")</f>
        <v/>
      </c>
    </row>
    <row r="9" spans="2:22" ht="123.75" customHeight="1">
      <c r="B9" s="15" t="s">
        <v>0</v>
      </c>
      <c r="C9" s="134" t="s">
        <v>23</v>
      </c>
      <c r="D9" s="135"/>
      <c r="E9" s="17">
        <v>2</v>
      </c>
      <c r="F9" s="18"/>
      <c r="G9" s="128" t="s">
        <v>24</v>
      </c>
      <c r="H9" s="129"/>
      <c r="I9" s="18"/>
      <c r="J9" s="128" t="s">
        <v>25</v>
      </c>
      <c r="K9" s="129"/>
      <c r="L9" s="19"/>
      <c r="M9" s="16" t="s">
        <v>26</v>
      </c>
      <c r="N9" s="157"/>
      <c r="O9" s="158"/>
      <c r="P9" s="88" t="str">
        <f>IF(F9="○",E9*1,IF(I9="○",E9*3,IF(L9="○",E9*5,"")))</f>
        <v/>
      </c>
      <c r="Q9" s="89" t="str">
        <f>IF(COUNTIF(F9:N9,"○")&gt;1,"※ 2か所選択されています","")</f>
        <v/>
      </c>
      <c r="R9" s="87"/>
    </row>
    <row r="10" spans="2:22" ht="47.25" customHeight="1">
      <c r="B10" s="9" t="s">
        <v>13</v>
      </c>
      <c r="C10" s="134" t="s">
        <v>27</v>
      </c>
      <c r="D10" s="135"/>
      <c r="E10" s="3">
        <v>1</v>
      </c>
      <c r="F10" s="4"/>
      <c r="G10" s="126" t="s">
        <v>7</v>
      </c>
      <c r="H10" s="127"/>
      <c r="I10" s="4"/>
      <c r="J10" s="130" t="s">
        <v>28</v>
      </c>
      <c r="K10" s="131"/>
      <c r="L10" s="4"/>
      <c r="M10" s="5" t="s">
        <v>11</v>
      </c>
      <c r="N10" s="123"/>
      <c r="O10" s="124"/>
      <c r="P10" s="88" t="str">
        <f>IF(F10="○",E10*1,IF(I10="○",E10*3,IF(L10="○",E10*5,"")))</f>
        <v/>
      </c>
      <c r="Q10" s="89" t="str">
        <f>IF(COUNTIF(F10:N10,"○")&gt;1,"※ 2か所選択されています","")</f>
        <v/>
      </c>
      <c r="R10" s="87"/>
    </row>
    <row r="11" spans="2:22" ht="41.25" customHeight="1">
      <c r="B11" s="9" t="s">
        <v>14</v>
      </c>
      <c r="C11" s="134" t="s">
        <v>29</v>
      </c>
      <c r="D11" s="135"/>
      <c r="E11" s="3">
        <v>2</v>
      </c>
      <c r="F11" s="4"/>
      <c r="G11" s="132" t="s">
        <v>30</v>
      </c>
      <c r="H11" s="133"/>
      <c r="I11" s="4" t="s">
        <v>21</v>
      </c>
      <c r="J11" s="132" t="s">
        <v>31</v>
      </c>
      <c r="K11" s="133"/>
      <c r="L11" s="4" t="s">
        <v>21</v>
      </c>
      <c r="M11" s="3" t="s">
        <v>32</v>
      </c>
      <c r="N11" s="4"/>
      <c r="O11" s="6" t="s">
        <v>33</v>
      </c>
      <c r="P11" s="88" t="str">
        <f>IF(F11="○",E11*1,IF(I11="○",E11*3,IF(L11="○",E11*5,IF(N11="○",E11*8,""))))</f>
        <v/>
      </c>
      <c r="Q11" s="89" t="str">
        <f t="shared" ref="Q11:Q24" si="0">IF(COUNTIF(F11:N11,"○")&gt;1,"※ 2か所選択されています","")</f>
        <v/>
      </c>
      <c r="R11" s="87"/>
    </row>
    <row r="12" spans="2:22" ht="41.25" customHeight="1">
      <c r="B12" s="9" t="s">
        <v>15</v>
      </c>
      <c r="C12" s="142" t="s">
        <v>34</v>
      </c>
      <c r="D12" s="143"/>
      <c r="E12" s="3">
        <v>1</v>
      </c>
      <c r="F12" s="4"/>
      <c r="G12" s="126" t="s">
        <v>8</v>
      </c>
      <c r="H12" s="127"/>
      <c r="I12" s="4" t="s">
        <v>21</v>
      </c>
      <c r="J12" s="126" t="s">
        <v>262</v>
      </c>
      <c r="K12" s="127"/>
      <c r="L12" s="4" t="s">
        <v>21</v>
      </c>
      <c r="M12" s="3" t="s">
        <v>35</v>
      </c>
      <c r="N12" s="4"/>
      <c r="O12" s="6" t="s">
        <v>36</v>
      </c>
      <c r="P12" s="88" t="str">
        <f>IF(F12="○",E12*1,IF(I12="○",E12*3,IF(L12="○",E12*5,IF(N12="○",E12*8,""))))</f>
        <v/>
      </c>
      <c r="Q12" s="89" t="str">
        <f t="shared" si="0"/>
        <v/>
      </c>
      <c r="R12" s="87"/>
    </row>
    <row r="13" spans="2:22" ht="41.25" customHeight="1">
      <c r="B13" s="9" t="s">
        <v>16</v>
      </c>
      <c r="C13" s="136" t="s">
        <v>37</v>
      </c>
      <c r="D13" s="137"/>
      <c r="E13" s="3">
        <v>1</v>
      </c>
      <c r="F13" s="4"/>
      <c r="G13" s="126" t="s">
        <v>38</v>
      </c>
      <c r="H13" s="127"/>
      <c r="I13" s="4" t="s">
        <v>21</v>
      </c>
      <c r="J13" s="126" t="s">
        <v>39</v>
      </c>
      <c r="K13" s="127"/>
      <c r="L13" s="4"/>
      <c r="M13" s="5" t="s">
        <v>40</v>
      </c>
      <c r="N13" s="123"/>
      <c r="O13" s="124"/>
      <c r="P13" s="88" t="str">
        <f>IF(F13="○",E13*1,IF(I13="○",E13*3,IF(L13="○",E13*5,"")))</f>
        <v/>
      </c>
      <c r="Q13" s="89" t="str">
        <f t="shared" si="0"/>
        <v/>
      </c>
      <c r="R13" s="87"/>
    </row>
    <row r="14" spans="2:22" ht="41.25" customHeight="1">
      <c r="B14" s="27" t="s">
        <v>88</v>
      </c>
      <c r="C14" s="134" t="s">
        <v>90</v>
      </c>
      <c r="D14" s="135"/>
      <c r="E14" s="3">
        <v>1</v>
      </c>
      <c r="F14" s="4"/>
      <c r="G14" s="126" t="s">
        <v>92</v>
      </c>
      <c r="H14" s="127"/>
      <c r="I14" s="4"/>
      <c r="J14" s="126" t="s">
        <v>91</v>
      </c>
      <c r="K14" s="127"/>
      <c r="L14" s="123"/>
      <c r="M14" s="124"/>
      <c r="N14" s="123"/>
      <c r="O14" s="124"/>
      <c r="P14" s="88" t="str">
        <f>IF(F14="○",E14*1,IF(I14="○",E14*3,""))</f>
        <v/>
      </c>
      <c r="Q14" s="89" t="str">
        <f t="shared" si="0"/>
        <v/>
      </c>
      <c r="R14" s="87"/>
    </row>
    <row r="15" spans="2:22" ht="41.25" customHeight="1">
      <c r="B15" s="27" t="s">
        <v>126</v>
      </c>
      <c r="C15" s="169" t="s">
        <v>134</v>
      </c>
      <c r="D15" s="170"/>
      <c r="E15" s="17">
        <v>1</v>
      </c>
      <c r="F15" s="4"/>
      <c r="G15" s="132" t="s">
        <v>135</v>
      </c>
      <c r="H15" s="133"/>
      <c r="I15" s="4"/>
      <c r="J15" s="126" t="s">
        <v>136</v>
      </c>
      <c r="K15" s="127"/>
      <c r="L15" s="4"/>
      <c r="M15" s="5" t="s">
        <v>137</v>
      </c>
      <c r="N15" s="123"/>
      <c r="O15" s="124"/>
      <c r="P15" s="88" t="str">
        <f>IF(F15="○",E15*1,IF(I15="○",E15*3,IF(L15="○",E15*5,"")))</f>
        <v/>
      </c>
      <c r="Q15" s="89" t="str">
        <f t="shared" si="0"/>
        <v/>
      </c>
      <c r="R15" s="87"/>
    </row>
    <row r="16" spans="2:22" ht="41.25" customHeight="1">
      <c r="B16" s="27" t="s">
        <v>127</v>
      </c>
      <c r="C16" s="169" t="s">
        <v>138</v>
      </c>
      <c r="D16" s="170"/>
      <c r="E16" s="17">
        <v>1</v>
      </c>
      <c r="F16" s="4"/>
      <c r="G16" s="126" t="s">
        <v>139</v>
      </c>
      <c r="H16" s="127"/>
      <c r="I16" s="4"/>
      <c r="J16" s="126" t="s">
        <v>140</v>
      </c>
      <c r="K16" s="127"/>
      <c r="L16" s="4"/>
      <c r="M16" s="5" t="s">
        <v>141</v>
      </c>
      <c r="N16" s="123"/>
      <c r="O16" s="124"/>
      <c r="P16" s="88" t="str">
        <f t="shared" ref="P16" si="1">IF(F16="○",E16*1,IF(I16="○",E16*3,IF(L16="○",E16*5,"")))</f>
        <v/>
      </c>
      <c r="Q16" s="89" t="str">
        <f t="shared" si="0"/>
        <v/>
      </c>
      <c r="R16" s="87"/>
    </row>
    <row r="17" spans="2:18" ht="41.25" customHeight="1">
      <c r="B17" s="27" t="s">
        <v>128</v>
      </c>
      <c r="C17" s="169" t="s">
        <v>142</v>
      </c>
      <c r="D17" s="170"/>
      <c r="E17" s="17">
        <v>1</v>
      </c>
      <c r="F17" s="4"/>
      <c r="G17" s="126" t="s">
        <v>97</v>
      </c>
      <c r="H17" s="127"/>
      <c r="I17" s="123"/>
      <c r="J17" s="124"/>
      <c r="K17" s="125"/>
      <c r="L17" s="123"/>
      <c r="M17" s="124"/>
      <c r="N17" s="123"/>
      <c r="O17" s="124"/>
      <c r="P17" s="88">
        <f>IF(F17="○",E17*1,)</f>
        <v>0</v>
      </c>
      <c r="Q17" s="89"/>
      <c r="R17" s="87"/>
    </row>
    <row r="18" spans="2:18" ht="41.25" customHeight="1">
      <c r="B18" s="27" t="s">
        <v>93</v>
      </c>
      <c r="C18" s="169" t="s">
        <v>143</v>
      </c>
      <c r="D18" s="170"/>
      <c r="E18" s="17">
        <v>1</v>
      </c>
      <c r="F18" s="4"/>
      <c r="G18" s="126" t="s">
        <v>144</v>
      </c>
      <c r="H18" s="127"/>
      <c r="I18" s="123"/>
      <c r="J18" s="124"/>
      <c r="K18" s="125"/>
      <c r="L18" s="123"/>
      <c r="M18" s="124"/>
      <c r="N18" s="123"/>
      <c r="O18" s="124"/>
      <c r="P18" s="88" t="str">
        <f>IF(F18="○",E18*1,"")</f>
        <v/>
      </c>
      <c r="Q18" s="89"/>
      <c r="R18" s="87"/>
    </row>
    <row r="19" spans="2:18" ht="41.25" customHeight="1">
      <c r="B19" s="27" t="s">
        <v>129</v>
      </c>
      <c r="C19" s="136" t="s">
        <v>89</v>
      </c>
      <c r="D19" s="137"/>
      <c r="E19" s="3" t="s">
        <v>113</v>
      </c>
      <c r="F19" s="4"/>
      <c r="G19" s="126" t="s">
        <v>114</v>
      </c>
      <c r="H19" s="127"/>
      <c r="I19" s="44" t="s">
        <v>115</v>
      </c>
      <c r="J19" s="162"/>
      <c r="K19" s="162"/>
      <c r="L19" s="162"/>
      <c r="M19" s="162"/>
      <c r="N19" s="162"/>
      <c r="O19" s="163"/>
      <c r="P19" s="88">
        <f>F19</f>
        <v>0</v>
      </c>
      <c r="Q19" s="89" t="str">
        <f t="shared" si="0"/>
        <v/>
      </c>
      <c r="R19" s="87"/>
    </row>
    <row r="20" spans="2:18" ht="41.25" customHeight="1">
      <c r="B20" s="159" t="s">
        <v>83</v>
      </c>
      <c r="C20" s="160"/>
      <c r="D20" s="160"/>
      <c r="E20" s="160"/>
      <c r="F20" s="160"/>
      <c r="G20" s="160"/>
      <c r="H20" s="160"/>
      <c r="I20" s="160"/>
      <c r="J20" s="160"/>
      <c r="K20" s="160"/>
      <c r="L20" s="160"/>
      <c r="M20" s="160"/>
      <c r="N20" s="160"/>
      <c r="O20" s="161"/>
      <c r="P20" s="90">
        <f>SUM(P9:P19)</f>
        <v>0</v>
      </c>
      <c r="Q20" s="89"/>
      <c r="R20" s="87"/>
    </row>
    <row r="21" spans="2:18" ht="41.25" customHeight="1">
      <c r="B21" s="9" t="s">
        <v>130</v>
      </c>
      <c r="C21" s="134" t="s">
        <v>41</v>
      </c>
      <c r="D21" s="135"/>
      <c r="E21" s="3">
        <v>7</v>
      </c>
      <c r="F21" s="4"/>
      <c r="G21" s="126" t="s">
        <v>9</v>
      </c>
      <c r="H21" s="127"/>
      <c r="I21" s="123"/>
      <c r="J21" s="124"/>
      <c r="K21" s="125"/>
      <c r="L21" s="123"/>
      <c r="M21" s="125"/>
      <c r="N21" s="123"/>
      <c r="O21" s="124"/>
      <c r="P21" s="88" t="str">
        <f>IF(F21="○",E21*1,"")</f>
        <v/>
      </c>
      <c r="Q21" s="89" t="str">
        <f t="shared" si="0"/>
        <v/>
      </c>
      <c r="R21" s="87"/>
    </row>
    <row r="22" spans="2:18" ht="41.25" customHeight="1">
      <c r="B22" s="9" t="s">
        <v>131</v>
      </c>
      <c r="C22" s="136" t="s">
        <v>6</v>
      </c>
      <c r="D22" s="137"/>
      <c r="E22" s="3">
        <v>5</v>
      </c>
      <c r="F22" s="4" t="s">
        <v>21</v>
      </c>
      <c r="G22" s="126" t="s">
        <v>10</v>
      </c>
      <c r="H22" s="127"/>
      <c r="I22" s="4"/>
      <c r="J22" s="126" t="s">
        <v>263</v>
      </c>
      <c r="K22" s="127"/>
      <c r="L22" s="4"/>
      <c r="M22" s="3" t="s">
        <v>12</v>
      </c>
      <c r="N22" s="123"/>
      <c r="O22" s="124"/>
      <c r="P22" s="88" t="str">
        <f>IF(F22="○",E22*1,IF(I22="○",E22*3,IF(L22="○",E22*5,"")))</f>
        <v/>
      </c>
      <c r="Q22" s="89" t="str">
        <f t="shared" si="0"/>
        <v/>
      </c>
      <c r="R22" s="87"/>
    </row>
    <row r="23" spans="2:18" ht="41.25" customHeight="1">
      <c r="B23" s="9" t="s">
        <v>132</v>
      </c>
      <c r="C23" s="134" t="s">
        <v>42</v>
      </c>
      <c r="D23" s="135"/>
      <c r="E23" s="3">
        <v>10</v>
      </c>
      <c r="F23" s="4"/>
      <c r="G23" s="126" t="s">
        <v>43</v>
      </c>
      <c r="H23" s="127"/>
      <c r="I23" s="123"/>
      <c r="J23" s="124"/>
      <c r="K23" s="125"/>
      <c r="L23" s="123"/>
      <c r="M23" s="124"/>
      <c r="N23" s="123"/>
      <c r="O23" s="124"/>
      <c r="P23" s="88" t="str">
        <f>IF(F23="○",E23*1,"")</f>
        <v/>
      </c>
      <c r="Q23" s="89" t="str">
        <f t="shared" si="0"/>
        <v/>
      </c>
      <c r="R23" s="87"/>
    </row>
    <row r="24" spans="2:18" ht="41.25" customHeight="1">
      <c r="B24" s="9" t="s">
        <v>133</v>
      </c>
      <c r="C24" s="136" t="s">
        <v>44</v>
      </c>
      <c r="D24" s="137"/>
      <c r="E24" s="3">
        <v>10</v>
      </c>
      <c r="F24" s="4"/>
      <c r="G24" s="126" t="s">
        <v>45</v>
      </c>
      <c r="H24" s="127"/>
      <c r="I24" s="4"/>
      <c r="J24" s="126" t="s">
        <v>46</v>
      </c>
      <c r="K24" s="127"/>
      <c r="L24" s="123"/>
      <c r="M24" s="124"/>
      <c r="N24" s="123"/>
      <c r="O24" s="124"/>
      <c r="P24" s="88" t="str">
        <f>IF(F24="○",E24*1,IF(I24="○",E24*3,""))</f>
        <v/>
      </c>
      <c r="Q24" s="89" t="str">
        <f t="shared" si="0"/>
        <v/>
      </c>
      <c r="R24" s="87"/>
    </row>
    <row r="25" spans="2:18" ht="41.25" customHeight="1" thickBot="1">
      <c r="B25" s="153" t="s">
        <v>84</v>
      </c>
      <c r="C25" s="154"/>
      <c r="D25" s="154"/>
      <c r="E25" s="154"/>
      <c r="F25" s="154"/>
      <c r="G25" s="154"/>
      <c r="H25" s="154"/>
      <c r="I25" s="154"/>
      <c r="J25" s="154"/>
      <c r="K25" s="154"/>
      <c r="L25" s="154"/>
      <c r="M25" s="154"/>
      <c r="N25" s="154"/>
      <c r="O25" s="155"/>
      <c r="P25" s="84">
        <f>SUM(P21:P24)</f>
        <v>0</v>
      </c>
      <c r="Q25" s="89"/>
      <c r="R25" s="87"/>
    </row>
    <row r="27" spans="2:18" ht="129" customHeight="1">
      <c r="B27" s="151" t="s">
        <v>255</v>
      </c>
      <c r="C27" s="152"/>
      <c r="D27" s="152"/>
      <c r="E27" s="152"/>
      <c r="F27" s="152"/>
      <c r="G27" s="152"/>
      <c r="H27" s="152"/>
      <c r="I27" s="152"/>
      <c r="J27" s="152"/>
      <c r="K27" s="152"/>
      <c r="L27" s="152"/>
      <c r="M27" s="152"/>
      <c r="N27" s="152"/>
      <c r="O27" s="152"/>
      <c r="P27" s="152"/>
    </row>
  </sheetData>
  <sheetProtection formatCells="0"/>
  <mergeCells count="80">
    <mergeCell ref="N24:O24"/>
    <mergeCell ref="J19:O19"/>
    <mergeCell ref="B2:Q2"/>
    <mergeCell ref="B4:C4"/>
    <mergeCell ref="F4:G4"/>
    <mergeCell ref="H4:J4"/>
    <mergeCell ref="M4:P4"/>
    <mergeCell ref="M6:P6"/>
    <mergeCell ref="D5:J6"/>
    <mergeCell ref="J16:K16"/>
    <mergeCell ref="C15:D15"/>
    <mergeCell ref="C16:D16"/>
    <mergeCell ref="C17:D17"/>
    <mergeCell ref="C18:D18"/>
    <mergeCell ref="C10:D10"/>
    <mergeCell ref="C11:D11"/>
    <mergeCell ref="B27:P27"/>
    <mergeCell ref="B25:O25"/>
    <mergeCell ref="N8:O8"/>
    <mergeCell ref="L21:M21"/>
    <mergeCell ref="N21:O21"/>
    <mergeCell ref="N22:O22"/>
    <mergeCell ref="N10:O10"/>
    <mergeCell ref="N9:O9"/>
    <mergeCell ref="N13:O13"/>
    <mergeCell ref="L8:M8"/>
    <mergeCell ref="B20:O20"/>
    <mergeCell ref="L23:M23"/>
    <mergeCell ref="L24:M24"/>
    <mergeCell ref="N23:O23"/>
    <mergeCell ref="C22:D22"/>
    <mergeCell ref="G18:H18"/>
    <mergeCell ref="C12:D12"/>
    <mergeCell ref="C13:D13"/>
    <mergeCell ref="C14:D14"/>
    <mergeCell ref="B5:C6"/>
    <mergeCell ref="B8:D8"/>
    <mergeCell ref="C9:D9"/>
    <mergeCell ref="C23:D23"/>
    <mergeCell ref="C24:D24"/>
    <mergeCell ref="D4:E4"/>
    <mergeCell ref="F8:H8"/>
    <mergeCell ref="I8:K8"/>
    <mergeCell ref="G9:H9"/>
    <mergeCell ref="G10:H10"/>
    <mergeCell ref="G11:H11"/>
    <mergeCell ref="G12:H12"/>
    <mergeCell ref="G13:H13"/>
    <mergeCell ref="G14:H14"/>
    <mergeCell ref="G19:H19"/>
    <mergeCell ref="G21:H21"/>
    <mergeCell ref="G22:H22"/>
    <mergeCell ref="C19:D19"/>
    <mergeCell ref="C21:D21"/>
    <mergeCell ref="G23:H23"/>
    <mergeCell ref="G24:H24"/>
    <mergeCell ref="J9:K9"/>
    <mergeCell ref="J10:K10"/>
    <mergeCell ref="J11:K11"/>
    <mergeCell ref="J12:K12"/>
    <mergeCell ref="J13:K13"/>
    <mergeCell ref="J14:K14"/>
    <mergeCell ref="I21:K21"/>
    <mergeCell ref="J22:K22"/>
    <mergeCell ref="I23:K23"/>
    <mergeCell ref="J24:K24"/>
    <mergeCell ref="J15:K15"/>
    <mergeCell ref="G15:H15"/>
    <mergeCell ref="G16:H16"/>
    <mergeCell ref="G17:H17"/>
    <mergeCell ref="L18:M18"/>
    <mergeCell ref="N18:O18"/>
    <mergeCell ref="I17:K17"/>
    <mergeCell ref="I18:K18"/>
    <mergeCell ref="L14:M14"/>
    <mergeCell ref="N14:O14"/>
    <mergeCell ref="N15:O15"/>
    <mergeCell ref="N16:O16"/>
    <mergeCell ref="L17:M17"/>
    <mergeCell ref="N17:O17"/>
  </mergeCells>
  <phoneticPr fontId="1"/>
  <dataValidations count="2">
    <dataValidation type="list" errorStyle="warning" allowBlank="1" showInputMessage="1" showErrorMessage="1" sqref="I24 L15:L16 F21:F24 N11:N12 L22 I22 L9:L13 F9:F18 I9:I16" xr:uid="{00000000-0002-0000-0100-000000000000}">
      <formula1>"○"</formula1>
    </dataValidation>
    <dataValidation type="custom" errorStyle="warning" allowBlank="1" showInputMessage="1" showErrorMessage="1" error="重複して選択しています" sqref="G9 J9 M9:N9" xr:uid="{00000000-0002-0000-0100-000001000000}">
      <formula1>COUNTIF($F$9:$N$9,G9)=1</formula1>
    </dataValidation>
  </dataValidations>
  <printOptions horizontalCentered="1"/>
  <pageMargins left="0.78740157480314965" right="0.78740157480314965" top="0.78740157480314965" bottom="0.78740157480314965" header="0.39370078740157483" footer="0.31496062992125984"/>
  <pageSetup paperSize="9" scale="63" fitToHeight="0" orientation="portrait" r:id="rId1"/>
  <headerFooter>
    <oddHeader xml:space="preserve">&amp;R
</oddHeader>
  </headerFooter>
  <ignoredErrors>
    <ignoredError sqref="P9:Q13 P23:Q25 Q22 P15:Q21 Q14" unlockedFormula="1"/>
    <ignoredError sqref="P22 P14" formula="1" unlockedFormula="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39997558519241921"/>
    <pageSetUpPr fitToPage="1"/>
  </sheetPr>
  <dimension ref="B1:O30"/>
  <sheetViews>
    <sheetView showGridLines="0" showZeros="0" zoomScaleNormal="100" workbookViewId="0">
      <selection activeCell="B5" sqref="B5:C5"/>
    </sheetView>
  </sheetViews>
  <sheetFormatPr defaultColWidth="9" defaultRowHeight="16.2"/>
  <cols>
    <col min="1" max="1" width="9" style="1"/>
    <col min="2" max="2" width="3.19921875" style="2" customWidth="1"/>
    <col min="3" max="3" width="16.8984375" style="1" customWidth="1"/>
    <col min="4" max="5" width="4.5" style="2" customWidth="1"/>
    <col min="6" max="6" width="13.8984375" style="2" customWidth="1"/>
    <col min="7" max="7" width="4.19921875" style="2" customWidth="1"/>
    <col min="8" max="8" width="13.8984375" style="2" customWidth="1"/>
    <col min="9" max="9" width="4.3984375" style="2" customWidth="1"/>
    <col min="10" max="10" width="13.8984375" style="2" customWidth="1"/>
    <col min="11" max="12" width="4.3984375" style="2" customWidth="1"/>
    <col min="13" max="13" width="9.5" style="1" customWidth="1"/>
    <col min="14" max="16384" width="9" style="1"/>
  </cols>
  <sheetData>
    <row r="1" spans="2:15" ht="25.2" customHeight="1">
      <c r="B1" s="33" t="s">
        <v>277</v>
      </c>
      <c r="L1" s="45" t="s">
        <v>278</v>
      </c>
      <c r="M1" s="214">
        <f>治験費用に関する資料!O1</f>
        <v>0</v>
      </c>
      <c r="N1" s="214"/>
    </row>
    <row r="2" spans="2:15" ht="45" customHeight="1">
      <c r="B2" s="164" t="s">
        <v>242</v>
      </c>
      <c r="C2" s="164"/>
      <c r="D2" s="164"/>
      <c r="E2" s="164"/>
      <c r="F2" s="164"/>
      <c r="G2" s="164"/>
      <c r="H2" s="164"/>
      <c r="I2" s="164"/>
      <c r="J2" s="164"/>
      <c r="K2" s="164"/>
      <c r="L2" s="164"/>
      <c r="M2" s="164"/>
      <c r="N2" s="164"/>
    </row>
    <row r="3" spans="2:15" ht="30.75" customHeight="1">
      <c r="B3" s="190" t="s">
        <v>152</v>
      </c>
      <c r="C3" s="190"/>
      <c r="D3" s="190"/>
      <c r="E3" s="190"/>
      <c r="F3" s="190"/>
      <c r="G3" s="190"/>
      <c r="H3" s="190"/>
      <c r="I3" s="190"/>
      <c r="J3" s="190"/>
      <c r="K3" s="190"/>
      <c r="L3" s="190"/>
      <c r="M3" s="190"/>
      <c r="N3" s="190"/>
    </row>
    <row r="4" spans="2:15" ht="9.75" customHeight="1">
      <c r="B4" s="39"/>
      <c r="C4" s="39"/>
      <c r="D4" s="39"/>
      <c r="E4" s="39"/>
      <c r="F4" s="39"/>
      <c r="G4" s="39"/>
      <c r="H4" s="39"/>
      <c r="I4" s="39"/>
      <c r="J4" s="39"/>
      <c r="K4" s="39"/>
      <c r="L4" s="39"/>
      <c r="M4" s="39"/>
      <c r="N4" s="39"/>
    </row>
    <row r="5" spans="2:15" s="11" customFormat="1" ht="26.25" customHeight="1">
      <c r="B5" s="165" t="s">
        <v>260</v>
      </c>
      <c r="C5" s="165"/>
      <c r="D5" s="191">
        <f>基本情報!B7</f>
        <v>0</v>
      </c>
      <c r="E5" s="192"/>
      <c r="F5" s="193"/>
      <c r="G5" s="189" t="s">
        <v>124</v>
      </c>
      <c r="H5" s="189"/>
      <c r="I5" s="191">
        <f>基本情報!B9</f>
        <v>0</v>
      </c>
      <c r="J5" s="192"/>
      <c r="K5" s="192"/>
      <c r="L5" s="192"/>
      <c r="M5" s="35"/>
      <c r="N5" s="34"/>
      <c r="O5" s="40"/>
    </row>
    <row r="6" spans="2:15" s="11" customFormat="1" ht="26.25" customHeight="1">
      <c r="B6" s="165" t="s">
        <v>123</v>
      </c>
      <c r="C6" s="165"/>
      <c r="D6" s="194">
        <f>基本情報!B3</f>
        <v>0</v>
      </c>
      <c r="E6" s="195"/>
      <c r="F6" s="195"/>
      <c r="G6" s="195"/>
      <c r="H6" s="195"/>
      <c r="I6" s="195"/>
      <c r="J6" s="195"/>
      <c r="K6" s="195"/>
      <c r="L6" s="195"/>
      <c r="M6" s="195"/>
      <c r="N6" s="196"/>
    </row>
    <row r="7" spans="2:15" s="11" customFormat="1" ht="26.25" customHeight="1">
      <c r="B7" s="165"/>
      <c r="C7" s="165"/>
      <c r="D7" s="197"/>
      <c r="E7" s="198"/>
      <c r="F7" s="198"/>
      <c r="G7" s="198"/>
      <c r="H7" s="198"/>
      <c r="I7" s="198"/>
      <c r="J7" s="198"/>
      <c r="K7" s="198"/>
      <c r="L7" s="198"/>
      <c r="M7" s="198"/>
      <c r="N7" s="199"/>
    </row>
    <row r="8" spans="2:15" s="11" customFormat="1" ht="26.25" customHeight="1">
      <c r="B8" s="1"/>
      <c r="C8" s="1"/>
      <c r="D8" s="36"/>
      <c r="E8" s="36"/>
      <c r="F8" s="36"/>
      <c r="G8" s="36"/>
      <c r="H8" s="36"/>
      <c r="I8" s="36"/>
      <c r="J8" s="36"/>
      <c r="K8" s="36"/>
      <c r="L8" s="36"/>
      <c r="M8" s="36"/>
      <c r="N8" s="36"/>
    </row>
    <row r="9" spans="2:15" ht="20.399999999999999" thickBot="1">
      <c r="B9" s="183" t="s">
        <v>74</v>
      </c>
      <c r="C9" s="183"/>
      <c r="D9" s="183"/>
      <c r="E9" s="183"/>
      <c r="F9" s="183"/>
      <c r="G9" s="183"/>
      <c r="H9" s="183"/>
      <c r="I9" s="183"/>
      <c r="J9" s="183"/>
      <c r="K9" s="183"/>
      <c r="L9" s="183"/>
    </row>
    <row r="10" spans="2:15" ht="45" customHeight="1">
      <c r="B10" s="211" t="s">
        <v>18</v>
      </c>
      <c r="C10" s="212"/>
      <c r="D10" s="21" t="s">
        <v>1</v>
      </c>
      <c r="E10" s="184" t="s">
        <v>2</v>
      </c>
      <c r="F10" s="184"/>
      <c r="G10" s="184" t="s">
        <v>94</v>
      </c>
      <c r="H10" s="184"/>
      <c r="I10" s="184" t="s">
        <v>95</v>
      </c>
      <c r="J10" s="176"/>
      <c r="K10" s="185" t="s">
        <v>17</v>
      </c>
      <c r="L10" s="186"/>
    </row>
    <row r="11" spans="2:15" ht="41.25" customHeight="1">
      <c r="B11" s="9" t="s">
        <v>96</v>
      </c>
      <c r="C11" s="23" t="s">
        <v>75</v>
      </c>
      <c r="D11" s="3">
        <v>1</v>
      </c>
      <c r="E11" s="24"/>
      <c r="F11" s="3" t="s">
        <v>97</v>
      </c>
      <c r="G11" s="123"/>
      <c r="H11" s="125"/>
      <c r="I11" s="123"/>
      <c r="J11" s="124"/>
      <c r="K11" s="200" t="str">
        <f>IF(E11="○",D11*1,"")</f>
        <v/>
      </c>
      <c r="L11" s="201"/>
      <c r="M11" s="87"/>
    </row>
    <row r="12" spans="2:15" ht="41.25" customHeight="1">
      <c r="B12" s="215" t="s">
        <v>145</v>
      </c>
      <c r="C12" s="216"/>
      <c r="D12" s="216"/>
      <c r="E12" s="216"/>
      <c r="F12" s="216"/>
      <c r="G12" s="216"/>
      <c r="H12" s="216"/>
      <c r="I12" s="216"/>
      <c r="J12" s="217"/>
      <c r="K12" s="207" t="str">
        <f>K11</f>
        <v/>
      </c>
      <c r="L12" s="208"/>
      <c r="M12" s="87"/>
    </row>
    <row r="13" spans="2:15" ht="41.25" customHeight="1">
      <c r="B13" s="9" t="s">
        <v>98</v>
      </c>
      <c r="C13" s="23" t="s">
        <v>76</v>
      </c>
      <c r="D13" s="3">
        <v>1</v>
      </c>
      <c r="E13" s="123"/>
      <c r="F13" s="125"/>
      <c r="G13" s="123"/>
      <c r="H13" s="125"/>
      <c r="I13" s="24"/>
      <c r="J13" s="6" t="s">
        <v>99</v>
      </c>
      <c r="K13" s="200" t="str">
        <f>IF(I13="○",D13*3,"")</f>
        <v/>
      </c>
      <c r="L13" s="201"/>
      <c r="M13" s="87"/>
    </row>
    <row r="14" spans="2:15" ht="41.25" customHeight="1" thickBot="1">
      <c r="B14" s="153" t="s">
        <v>146</v>
      </c>
      <c r="C14" s="154"/>
      <c r="D14" s="154"/>
      <c r="E14" s="154"/>
      <c r="F14" s="154"/>
      <c r="G14" s="154"/>
      <c r="H14" s="154"/>
      <c r="I14" s="154"/>
      <c r="J14" s="155"/>
      <c r="K14" s="209" t="str">
        <f>K13</f>
        <v/>
      </c>
      <c r="L14" s="210"/>
      <c r="M14" s="87"/>
    </row>
    <row r="15" spans="2:15" ht="52.5" customHeight="1">
      <c r="B15" s="205"/>
      <c r="C15" s="205"/>
      <c r="D15" s="205"/>
      <c r="E15" s="205"/>
      <c r="F15" s="205"/>
      <c r="G15" s="205"/>
      <c r="H15" s="205"/>
      <c r="I15" s="205"/>
      <c r="J15" s="205"/>
      <c r="K15" s="205"/>
      <c r="L15" s="205"/>
    </row>
    <row r="16" spans="2:15" ht="20.399999999999999" thickBot="1">
      <c r="B16" s="183" t="s">
        <v>77</v>
      </c>
      <c r="C16" s="183"/>
      <c r="D16" s="183"/>
      <c r="E16" s="183"/>
      <c r="F16" s="183"/>
      <c r="G16" s="183"/>
      <c r="H16" s="183"/>
      <c r="I16" s="183"/>
      <c r="J16" s="183"/>
      <c r="K16" s="183"/>
      <c r="L16" s="183"/>
    </row>
    <row r="17" spans="2:14" ht="45" customHeight="1">
      <c r="B17" s="211" t="s">
        <v>18</v>
      </c>
      <c r="C17" s="212"/>
      <c r="D17" s="21" t="s">
        <v>1</v>
      </c>
      <c r="E17" s="184" t="s">
        <v>100</v>
      </c>
      <c r="F17" s="184"/>
      <c r="G17" s="184" t="s">
        <v>94</v>
      </c>
      <c r="H17" s="184"/>
      <c r="I17" s="184" t="s">
        <v>101</v>
      </c>
      <c r="J17" s="176"/>
      <c r="K17" s="185" t="s">
        <v>17</v>
      </c>
      <c r="L17" s="186"/>
    </row>
    <row r="18" spans="2:14" ht="41.25" customHeight="1">
      <c r="B18" s="9" t="s">
        <v>102</v>
      </c>
      <c r="C18" s="23" t="s">
        <v>78</v>
      </c>
      <c r="D18" s="3">
        <v>4</v>
      </c>
      <c r="E18" s="123"/>
      <c r="F18" s="125"/>
      <c r="G18" s="123"/>
      <c r="H18" s="125"/>
      <c r="I18" s="24"/>
      <c r="J18" s="6" t="s">
        <v>103</v>
      </c>
      <c r="K18" s="202" t="str">
        <f>IF(I18="○",D18*3,"")</f>
        <v/>
      </c>
      <c r="L18" s="163"/>
      <c r="M18" s="91"/>
    </row>
    <row r="19" spans="2:14" ht="41.25" customHeight="1">
      <c r="B19" s="9" t="s">
        <v>104</v>
      </c>
      <c r="C19" s="23" t="s">
        <v>79</v>
      </c>
      <c r="D19" s="3">
        <v>1</v>
      </c>
      <c r="E19" s="24"/>
      <c r="F19" s="3" t="s">
        <v>80</v>
      </c>
      <c r="G19" s="24"/>
      <c r="H19" s="25" t="s">
        <v>81</v>
      </c>
      <c r="I19" s="24"/>
      <c r="J19" s="26" t="s">
        <v>82</v>
      </c>
      <c r="K19" s="202" t="str">
        <f>IF(E19="○",D19*1,IF(G19="○",D19*2,IF(I19="○",D19*3,"")))</f>
        <v/>
      </c>
      <c r="L19" s="163"/>
      <c r="M19" s="91" t="str">
        <f>IF(COUNTIF(E19:I19,"○")&gt;1,"※ 2か所選択されています","")</f>
        <v/>
      </c>
    </row>
    <row r="20" spans="2:14" ht="41.25" customHeight="1" thickBot="1">
      <c r="B20" s="153" t="s">
        <v>147</v>
      </c>
      <c r="C20" s="154"/>
      <c r="D20" s="154"/>
      <c r="E20" s="154"/>
      <c r="F20" s="154"/>
      <c r="G20" s="154"/>
      <c r="H20" s="154"/>
      <c r="I20" s="154"/>
      <c r="J20" s="155"/>
      <c r="K20" s="203">
        <f>SUM(K18:L19)</f>
        <v>0</v>
      </c>
      <c r="L20" s="204"/>
    </row>
    <row r="21" spans="2:14" ht="52.5" customHeight="1">
      <c r="B21" s="205"/>
      <c r="C21" s="205"/>
      <c r="D21" s="205"/>
      <c r="E21" s="205"/>
      <c r="F21" s="205"/>
      <c r="G21" s="205"/>
      <c r="H21" s="205"/>
      <c r="I21" s="205"/>
      <c r="J21" s="205"/>
      <c r="K21" s="205"/>
      <c r="L21" s="205"/>
    </row>
    <row r="22" spans="2:14" ht="20.399999999999999" thickBot="1">
      <c r="B22" s="183" t="s">
        <v>105</v>
      </c>
      <c r="C22" s="183"/>
      <c r="D22" s="183"/>
      <c r="E22" s="183"/>
      <c r="F22" s="183"/>
      <c r="G22" s="183"/>
      <c r="H22" s="183"/>
      <c r="I22" s="183"/>
      <c r="J22" s="183"/>
      <c r="K22" s="183"/>
      <c r="L22" s="183"/>
    </row>
    <row r="23" spans="2:14" ht="45" customHeight="1">
      <c r="B23" s="211" t="s">
        <v>18</v>
      </c>
      <c r="C23" s="212"/>
      <c r="D23" s="21" t="s">
        <v>106</v>
      </c>
      <c r="E23" s="184" t="s">
        <v>100</v>
      </c>
      <c r="F23" s="184"/>
      <c r="G23" s="184" t="s">
        <v>107</v>
      </c>
      <c r="H23" s="184"/>
      <c r="I23" s="184" t="s">
        <v>108</v>
      </c>
      <c r="J23" s="176"/>
      <c r="K23" s="176" t="s">
        <v>109</v>
      </c>
      <c r="L23" s="177"/>
      <c r="M23" s="213"/>
      <c r="N23" s="22" t="s">
        <v>17</v>
      </c>
    </row>
    <row r="24" spans="2:14" ht="41.25" customHeight="1">
      <c r="B24" s="9" t="s">
        <v>110</v>
      </c>
      <c r="C24" s="23" t="s">
        <v>148</v>
      </c>
      <c r="D24" s="3">
        <v>1</v>
      </c>
      <c r="E24" s="24"/>
      <c r="F24" s="3" t="s">
        <v>264</v>
      </c>
      <c r="G24" s="24"/>
      <c r="H24" s="25" t="s">
        <v>265</v>
      </c>
      <c r="I24" s="24"/>
      <c r="J24" s="26" t="s">
        <v>266</v>
      </c>
      <c r="K24" s="24"/>
      <c r="L24" s="126" t="s">
        <v>111</v>
      </c>
      <c r="M24" s="163"/>
      <c r="N24" s="92" t="str">
        <f>IF(E24="○",D24*1,IF(G24="○",D24*3,IF(I24="○",D24*5,IF(K24="○",D24*8,""))))</f>
        <v/>
      </c>
    </row>
    <row r="25" spans="2:14" ht="41.25" customHeight="1">
      <c r="B25" s="9" t="s">
        <v>112</v>
      </c>
      <c r="C25" s="23" t="s">
        <v>149</v>
      </c>
      <c r="D25" s="3" t="s">
        <v>150</v>
      </c>
      <c r="E25" s="24"/>
      <c r="F25" s="136" t="s">
        <v>151</v>
      </c>
      <c r="G25" s="187"/>
      <c r="H25" s="187"/>
      <c r="I25" s="187"/>
      <c r="J25" s="187"/>
      <c r="K25" s="187"/>
      <c r="L25" s="187"/>
      <c r="M25" s="188"/>
      <c r="N25" s="92">
        <f>E25</f>
        <v>0</v>
      </c>
    </row>
    <row r="26" spans="2:14" ht="41.25" customHeight="1" thickBot="1">
      <c r="B26" s="203" t="s">
        <v>193</v>
      </c>
      <c r="C26" s="206"/>
      <c r="D26" s="206"/>
      <c r="E26" s="206"/>
      <c r="F26" s="206"/>
      <c r="G26" s="206"/>
      <c r="H26" s="206"/>
      <c r="I26" s="206"/>
      <c r="J26" s="206"/>
      <c r="K26" s="206"/>
      <c r="L26" s="206"/>
      <c r="M26" s="204"/>
      <c r="N26" s="85">
        <f>SUM(N24:N25)</f>
        <v>0</v>
      </c>
    </row>
    <row r="27" spans="2:14" ht="52.5" customHeight="1"/>
    <row r="28" spans="2:14" ht="20.399999999999999" thickBot="1">
      <c r="B28" s="183" t="s">
        <v>153</v>
      </c>
      <c r="C28" s="183"/>
      <c r="D28" s="183"/>
      <c r="E28" s="183"/>
      <c r="F28" s="183"/>
      <c r="G28" s="183"/>
      <c r="H28" s="183"/>
      <c r="I28" s="183"/>
      <c r="J28" s="183"/>
      <c r="K28" s="183"/>
      <c r="L28" s="183"/>
      <c r="M28" s="183"/>
    </row>
    <row r="29" spans="2:14" ht="45" customHeight="1">
      <c r="B29" s="181" t="s">
        <v>18</v>
      </c>
      <c r="C29" s="182"/>
      <c r="D29" s="21" t="s">
        <v>154</v>
      </c>
      <c r="E29" s="176" t="s">
        <v>155</v>
      </c>
      <c r="F29" s="177"/>
      <c r="G29" s="178"/>
      <c r="H29" s="184" t="s">
        <v>156</v>
      </c>
      <c r="I29" s="184"/>
      <c r="J29" s="184" t="s">
        <v>157</v>
      </c>
      <c r="K29" s="176"/>
      <c r="L29" s="185" t="s">
        <v>17</v>
      </c>
      <c r="M29" s="186"/>
    </row>
    <row r="30" spans="2:14" ht="41.25" customHeight="1" thickBot="1">
      <c r="B30" s="41" t="s">
        <v>158</v>
      </c>
      <c r="C30" s="43" t="s">
        <v>159</v>
      </c>
      <c r="D30" s="42" t="s">
        <v>160</v>
      </c>
      <c r="E30" s="86"/>
      <c r="F30" s="179" t="s">
        <v>161</v>
      </c>
      <c r="G30" s="180"/>
      <c r="H30" s="171"/>
      <c r="I30" s="172"/>
      <c r="J30" s="171"/>
      <c r="K30" s="173"/>
      <c r="L30" s="174" t="s">
        <v>160</v>
      </c>
      <c r="M30" s="175"/>
    </row>
  </sheetData>
  <sheetProtection formatCells="0"/>
  <mergeCells count="58">
    <mergeCell ref="M1:N1"/>
    <mergeCell ref="B20:J20"/>
    <mergeCell ref="E17:F17"/>
    <mergeCell ref="B2:N2"/>
    <mergeCell ref="B14:J14"/>
    <mergeCell ref="B10:C10"/>
    <mergeCell ref="E10:F10"/>
    <mergeCell ref="G10:H10"/>
    <mergeCell ref="I10:J10"/>
    <mergeCell ref="G11:H11"/>
    <mergeCell ref="I11:J11"/>
    <mergeCell ref="B12:J12"/>
    <mergeCell ref="E13:F13"/>
    <mergeCell ref="G13:H13"/>
    <mergeCell ref="B9:L9"/>
    <mergeCell ref="K10:L10"/>
    <mergeCell ref="B26:M26"/>
    <mergeCell ref="K12:L12"/>
    <mergeCell ref="K13:L13"/>
    <mergeCell ref="K14:L14"/>
    <mergeCell ref="B15:L15"/>
    <mergeCell ref="B16:L16"/>
    <mergeCell ref="B23:C23"/>
    <mergeCell ref="E23:F23"/>
    <mergeCell ref="G23:H23"/>
    <mergeCell ref="I23:J23"/>
    <mergeCell ref="B22:L22"/>
    <mergeCell ref="K23:M23"/>
    <mergeCell ref="L24:M24"/>
    <mergeCell ref="B17:C17"/>
    <mergeCell ref="K17:L17"/>
    <mergeCell ref="K18:L18"/>
    <mergeCell ref="F25:M25"/>
    <mergeCell ref="B5:C5"/>
    <mergeCell ref="G5:H5"/>
    <mergeCell ref="B6:C7"/>
    <mergeCell ref="B3:N3"/>
    <mergeCell ref="D5:F5"/>
    <mergeCell ref="D6:N7"/>
    <mergeCell ref="I5:L5"/>
    <mergeCell ref="K11:L11"/>
    <mergeCell ref="K19:L19"/>
    <mergeCell ref="K20:L20"/>
    <mergeCell ref="B21:L21"/>
    <mergeCell ref="G17:H17"/>
    <mergeCell ref="I17:J17"/>
    <mergeCell ref="E18:F18"/>
    <mergeCell ref="G18:H18"/>
    <mergeCell ref="B29:C29"/>
    <mergeCell ref="B28:M28"/>
    <mergeCell ref="H29:I29"/>
    <mergeCell ref="J29:K29"/>
    <mergeCell ref="L29:M29"/>
    <mergeCell ref="H30:I30"/>
    <mergeCell ref="J30:K30"/>
    <mergeCell ref="L30:M30"/>
    <mergeCell ref="E29:G29"/>
    <mergeCell ref="F30:G30"/>
  </mergeCells>
  <phoneticPr fontId="1"/>
  <dataValidations count="2">
    <dataValidation type="list" allowBlank="1" showInputMessage="1" showErrorMessage="1" sqref="I18" xr:uid="{00000000-0002-0000-0200-000000000000}">
      <formula1>"○"</formula1>
    </dataValidation>
    <dataValidation type="list" errorStyle="warning" allowBlank="1" showInputMessage="1" showErrorMessage="1" sqref="E11 I13 G19 E19 I19 I24 K24 G24 E24 E30" xr:uid="{00000000-0002-0000-0200-000001000000}">
      <formula1>"○"</formula1>
    </dataValidation>
  </dataValidations>
  <printOptions horizontalCentered="1"/>
  <pageMargins left="0.70866141732283472" right="0.70866141732283472" top="1.1811023622047245" bottom="0.59055118110236227" header="0.78740157480314965" footer="0.31496062992125984"/>
  <pageSetup paperSize="9" scale="64" fitToWidth="0" orientation="portrait" r:id="rId1"/>
  <ignoredErrors>
    <ignoredError sqref="K11:L12 K14:L14 L13" unlockedFormula="1"/>
    <ignoredError sqref="K13" formula="1" unlockedFormula="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B1:M96"/>
  <sheetViews>
    <sheetView showGridLines="0" showZeros="0" zoomScaleNormal="100" workbookViewId="0">
      <selection activeCell="B1" sqref="B1:M1"/>
    </sheetView>
  </sheetViews>
  <sheetFormatPr defaultColWidth="9" defaultRowHeight="16.2"/>
  <cols>
    <col min="1" max="1" width="9" style="1"/>
    <col min="2" max="3" width="12" style="1" customWidth="1"/>
    <col min="4" max="4" width="2.3984375" style="1" customWidth="1"/>
    <col min="5" max="6" width="8.8984375" style="1" customWidth="1"/>
    <col min="7" max="7" width="8.5" style="1" customWidth="1"/>
    <col min="8" max="11" width="8.09765625" style="1" customWidth="1"/>
    <col min="12" max="12" width="8.69921875" style="1" customWidth="1"/>
    <col min="13" max="13" width="14.8984375" style="1" customWidth="1"/>
    <col min="14" max="16384" width="9" style="1"/>
  </cols>
  <sheetData>
    <row r="1" spans="2:13" s="20" customFormat="1" ht="45" customHeight="1">
      <c r="B1" s="263" t="s">
        <v>73</v>
      </c>
      <c r="C1" s="263"/>
      <c r="D1" s="263"/>
      <c r="E1" s="263"/>
      <c r="F1" s="263"/>
      <c r="G1" s="263"/>
      <c r="H1" s="263"/>
      <c r="I1" s="263"/>
      <c r="J1" s="263"/>
      <c r="K1" s="263"/>
      <c r="L1" s="263"/>
      <c r="M1" s="263"/>
    </row>
    <row r="2" spans="2:13" ht="30" customHeight="1">
      <c r="B2" s="3" t="s">
        <v>260</v>
      </c>
      <c r="C2" s="191">
        <f>基本情報!B7</f>
        <v>0</v>
      </c>
      <c r="D2" s="193"/>
      <c r="E2" s="3" t="s">
        <v>162</v>
      </c>
      <c r="F2" s="126">
        <f>基本情報!B11</f>
        <v>0</v>
      </c>
      <c r="G2" s="162"/>
      <c r="H2" s="127"/>
      <c r="J2" s="167" t="s">
        <v>20</v>
      </c>
      <c r="K2" s="167"/>
      <c r="L2" s="167"/>
      <c r="M2" s="167"/>
    </row>
    <row r="3" spans="2:13" ht="30" customHeight="1">
      <c r="B3" s="264" t="s">
        <v>123</v>
      </c>
      <c r="C3" s="168">
        <f>基本情報!B3</f>
        <v>0</v>
      </c>
      <c r="D3" s="266"/>
      <c r="E3" s="266"/>
      <c r="F3" s="266"/>
      <c r="G3" s="266"/>
      <c r="H3" s="266"/>
    </row>
    <row r="4" spans="2:13" ht="26.25" customHeight="1">
      <c r="B4" s="265"/>
      <c r="C4" s="266"/>
      <c r="D4" s="266"/>
      <c r="E4" s="266"/>
      <c r="F4" s="266"/>
      <c r="G4" s="266"/>
      <c r="H4" s="266"/>
      <c r="J4" s="167" t="s">
        <v>19</v>
      </c>
      <c r="K4" s="167"/>
      <c r="L4" s="167"/>
      <c r="M4" s="167"/>
    </row>
    <row r="5" spans="2:13" ht="15.75" customHeight="1">
      <c r="B5" s="261"/>
      <c r="C5" s="261"/>
      <c r="D5" s="261"/>
      <c r="E5" s="261"/>
      <c r="F5" s="261"/>
      <c r="G5" s="261"/>
      <c r="H5" s="261"/>
      <c r="I5" s="261"/>
      <c r="J5" s="261"/>
      <c r="K5" s="261"/>
      <c r="L5" s="261"/>
      <c r="M5" s="261"/>
    </row>
    <row r="6" spans="2:13" ht="30" customHeight="1">
      <c r="B6" s="1" t="s">
        <v>47</v>
      </c>
      <c r="K6" s="2"/>
      <c r="L6" s="45" t="s">
        <v>169</v>
      </c>
      <c r="M6" s="55">
        <f>基本情報!B15</f>
        <v>0</v>
      </c>
    </row>
    <row r="7" spans="2:13" ht="33.75" customHeight="1">
      <c r="B7" s="126" t="s">
        <v>48</v>
      </c>
      <c r="C7" s="162"/>
      <c r="D7" s="126" t="s">
        <v>49</v>
      </c>
      <c r="E7" s="162"/>
      <c r="F7" s="162"/>
      <c r="G7" s="162"/>
      <c r="H7" s="162"/>
      <c r="I7" s="162"/>
      <c r="J7" s="162"/>
      <c r="K7" s="162"/>
      <c r="L7" s="126" t="s">
        <v>50</v>
      </c>
      <c r="M7" s="127"/>
    </row>
    <row r="8" spans="2:13" ht="33.75" customHeight="1">
      <c r="B8" s="222" t="s">
        <v>116</v>
      </c>
      <c r="C8" s="223"/>
      <c r="D8" s="37"/>
      <c r="E8" s="262">
        <v>200000</v>
      </c>
      <c r="F8" s="262"/>
      <c r="G8" s="262"/>
      <c r="H8" s="262"/>
      <c r="I8" s="262"/>
      <c r="J8" s="262"/>
      <c r="K8" s="262"/>
      <c r="L8" s="234">
        <f>E8</f>
        <v>200000</v>
      </c>
      <c r="M8" s="235"/>
    </row>
    <row r="9" spans="2:13" ht="33.75" customHeight="1">
      <c r="B9" s="222" t="s">
        <v>164</v>
      </c>
      <c r="C9" s="223"/>
      <c r="D9" s="37"/>
      <c r="E9" s="260">
        <v>200000</v>
      </c>
      <c r="F9" s="260"/>
      <c r="G9" s="260"/>
      <c r="H9" s="260"/>
      <c r="I9" s="260"/>
      <c r="J9" s="260"/>
      <c r="K9" s="260"/>
      <c r="L9" s="234">
        <f>E9</f>
        <v>200000</v>
      </c>
      <c r="M9" s="235"/>
    </row>
    <row r="10" spans="2:13" ht="33.75" customHeight="1">
      <c r="B10" s="236" t="s">
        <v>163</v>
      </c>
      <c r="C10" s="195"/>
      <c r="D10" s="37"/>
      <c r="E10" s="223" t="s">
        <v>52</v>
      </c>
      <c r="F10" s="223"/>
      <c r="G10" s="223"/>
      <c r="H10" s="38">
        <f>治験費用に関する資料!P20</f>
        <v>0</v>
      </c>
      <c r="I10" s="224" t="s">
        <v>53</v>
      </c>
      <c r="J10" s="224"/>
      <c r="K10" s="224"/>
      <c r="L10" s="234">
        <f>IF(ISERROR(H10*6000*0.3*基本情報!B15),"",H10*6000*0.3*基本情報!B15)</f>
        <v>0</v>
      </c>
      <c r="M10" s="235"/>
    </row>
    <row r="11" spans="2:13" ht="33.75" customHeight="1">
      <c r="B11" s="236" t="s">
        <v>51</v>
      </c>
      <c r="C11" s="195"/>
      <c r="D11" s="37"/>
      <c r="E11" s="223" t="s">
        <v>54</v>
      </c>
      <c r="F11" s="223"/>
      <c r="G11" s="223"/>
      <c r="H11" s="38">
        <f>治験費用に関する資料!P25</f>
        <v>0</v>
      </c>
      <c r="I11" s="224" t="s">
        <v>170</v>
      </c>
      <c r="J11" s="224"/>
      <c r="K11" s="224"/>
      <c r="L11" s="234">
        <f>IF(ISERROR(H11*6000),"",H11*6000)</f>
        <v>0</v>
      </c>
      <c r="M11" s="235"/>
    </row>
    <row r="12" spans="2:13" ht="33.75" customHeight="1">
      <c r="B12" s="236" t="s">
        <v>165</v>
      </c>
      <c r="C12" s="195"/>
      <c r="D12" s="37"/>
      <c r="E12" s="223" t="s">
        <v>85</v>
      </c>
      <c r="F12" s="223"/>
      <c r="G12" s="223"/>
      <c r="H12" s="38" t="str">
        <f>画像提供・ｽﾗｲﾄﾞ作成経費!K14</f>
        <v/>
      </c>
      <c r="I12" s="223" t="s">
        <v>171</v>
      </c>
      <c r="J12" s="223"/>
      <c r="K12" s="223"/>
      <c r="L12" s="234" t="str">
        <f>IF(ISERROR(H12*4000),"",H12*4000)</f>
        <v/>
      </c>
      <c r="M12" s="235"/>
    </row>
    <row r="13" spans="2:13" ht="33.75" customHeight="1">
      <c r="B13" s="236" t="s">
        <v>187</v>
      </c>
      <c r="C13" s="195"/>
      <c r="D13" s="37"/>
      <c r="E13" s="258">
        <v>50000</v>
      </c>
      <c r="F13" s="258"/>
      <c r="G13" s="258"/>
      <c r="H13" s="258"/>
      <c r="I13" s="258"/>
      <c r="J13" s="258"/>
      <c r="K13" s="259"/>
      <c r="L13" s="234" t="str">
        <f>IF(画像提供・ｽﾗｲﾄﾞ作成経費!E30="○",50000,"")</f>
        <v/>
      </c>
      <c r="M13" s="235"/>
    </row>
    <row r="14" spans="2:13" ht="33.75" customHeight="1">
      <c r="B14" s="236" t="s">
        <v>186</v>
      </c>
      <c r="C14" s="195"/>
      <c r="D14" s="37"/>
      <c r="E14" s="223" t="s">
        <v>56</v>
      </c>
      <c r="F14" s="223"/>
      <c r="G14" s="223"/>
      <c r="H14" s="223"/>
      <c r="I14" s="223"/>
      <c r="J14" s="223"/>
      <c r="K14" s="223"/>
      <c r="L14" s="234">
        <v>0</v>
      </c>
      <c r="M14" s="235"/>
    </row>
    <row r="15" spans="2:13" ht="33.75" customHeight="1">
      <c r="B15" s="222" t="s">
        <v>188</v>
      </c>
      <c r="C15" s="223"/>
      <c r="D15" s="37"/>
      <c r="E15" s="223" t="s">
        <v>56</v>
      </c>
      <c r="F15" s="223"/>
      <c r="G15" s="223"/>
      <c r="H15" s="223"/>
      <c r="I15" s="223"/>
      <c r="J15" s="223"/>
      <c r="K15" s="223"/>
      <c r="L15" s="234">
        <v>0</v>
      </c>
      <c r="M15" s="235"/>
    </row>
    <row r="16" spans="2:13" ht="33.75" customHeight="1">
      <c r="B16" s="134" t="s">
        <v>189</v>
      </c>
      <c r="C16" s="254"/>
      <c r="D16" s="6"/>
      <c r="E16" s="254" t="s">
        <v>191</v>
      </c>
      <c r="F16" s="254"/>
      <c r="G16" s="254"/>
      <c r="H16" s="254"/>
      <c r="I16" s="254"/>
      <c r="J16" s="254"/>
      <c r="K16" s="254"/>
      <c r="L16" s="225">
        <f>SUM(L8:M15)*0.2</f>
        <v>80000</v>
      </c>
      <c r="M16" s="226"/>
    </row>
    <row r="17" spans="2:13" ht="33.75" customHeight="1">
      <c r="B17" s="239" t="s">
        <v>190</v>
      </c>
      <c r="C17" s="255"/>
      <c r="D17" s="56"/>
      <c r="E17" s="255" t="s">
        <v>192</v>
      </c>
      <c r="F17" s="255"/>
      <c r="G17" s="255"/>
      <c r="H17" s="255"/>
      <c r="I17" s="255"/>
      <c r="J17" s="255"/>
      <c r="K17" s="255"/>
      <c r="L17" s="256">
        <f>SUM(L8:M16)*0.3</f>
        <v>144000</v>
      </c>
      <c r="M17" s="257"/>
    </row>
    <row r="18" spans="2:13" ht="15" customHeight="1">
      <c r="B18" s="218" t="s">
        <v>57</v>
      </c>
      <c r="C18" s="218"/>
      <c r="D18" s="218"/>
      <c r="E18" s="218"/>
      <c r="F18" s="218"/>
      <c r="G18" s="218"/>
      <c r="H18" s="218"/>
      <c r="I18" s="218"/>
      <c r="J18" s="218"/>
      <c r="K18" s="218"/>
      <c r="L18" s="220">
        <f>SUM(L8:M17)</f>
        <v>624000</v>
      </c>
      <c r="M18" s="218"/>
    </row>
    <row r="19" spans="2:13" ht="15" customHeight="1">
      <c r="B19" s="219"/>
      <c r="C19" s="219"/>
      <c r="D19" s="219"/>
      <c r="E19" s="219"/>
      <c r="F19" s="219"/>
      <c r="G19" s="219"/>
      <c r="H19" s="219"/>
      <c r="I19" s="219"/>
      <c r="J19" s="219"/>
      <c r="K19" s="219"/>
      <c r="L19" s="219"/>
      <c r="M19" s="219"/>
    </row>
    <row r="20" spans="2:13" ht="15" customHeight="1">
      <c r="B20" s="219" t="s">
        <v>58</v>
      </c>
      <c r="C20" s="219"/>
      <c r="D20" s="219"/>
      <c r="E20" s="219"/>
      <c r="F20" s="219"/>
      <c r="G20" s="219"/>
      <c r="H20" s="219"/>
      <c r="I20" s="219"/>
      <c r="J20" s="219"/>
      <c r="K20" s="219"/>
      <c r="L20" s="221">
        <f>IF(L18="","",ROUNDDOWN(L18*10/100,0))</f>
        <v>62400</v>
      </c>
      <c r="M20" s="221"/>
    </row>
    <row r="21" spans="2:13" ht="15" customHeight="1">
      <c r="B21" s="219"/>
      <c r="C21" s="219"/>
      <c r="D21" s="219"/>
      <c r="E21" s="219"/>
      <c r="F21" s="219"/>
      <c r="G21" s="219"/>
      <c r="H21" s="219"/>
      <c r="I21" s="219"/>
      <c r="J21" s="219"/>
      <c r="K21" s="219"/>
      <c r="L21" s="221"/>
      <c r="M21" s="221"/>
    </row>
    <row r="22" spans="2:13" ht="15" customHeight="1">
      <c r="B22" s="219" t="s">
        <v>59</v>
      </c>
      <c r="C22" s="219"/>
      <c r="D22" s="219"/>
      <c r="E22" s="219"/>
      <c r="F22" s="219"/>
      <c r="G22" s="219"/>
      <c r="H22" s="219"/>
      <c r="I22" s="219"/>
      <c r="J22" s="219"/>
      <c r="K22" s="219"/>
      <c r="L22" s="221">
        <f>SUM(L18:M21)</f>
        <v>686400</v>
      </c>
      <c r="M22" s="221"/>
    </row>
    <row r="23" spans="2:13" ht="15" customHeight="1">
      <c r="B23" s="219"/>
      <c r="C23" s="219"/>
      <c r="D23" s="219"/>
      <c r="E23" s="219"/>
      <c r="F23" s="219"/>
      <c r="G23" s="219"/>
      <c r="H23" s="219"/>
      <c r="I23" s="219"/>
      <c r="J23" s="219"/>
      <c r="K23" s="219"/>
      <c r="L23" s="221"/>
      <c r="M23" s="221"/>
    </row>
    <row r="24" spans="2:13" ht="30" customHeight="1">
      <c r="B24" s="167" t="s">
        <v>60</v>
      </c>
      <c r="C24" s="167"/>
      <c r="D24" s="167"/>
      <c r="E24" s="167"/>
      <c r="F24" s="167"/>
      <c r="G24" s="167"/>
      <c r="H24" s="167"/>
      <c r="I24" s="167"/>
      <c r="J24" s="167"/>
      <c r="K24" s="167"/>
      <c r="L24" s="167"/>
      <c r="M24" s="167"/>
    </row>
    <row r="25" spans="2:13" ht="33.75" customHeight="1">
      <c r="B25" s="126" t="s">
        <v>48</v>
      </c>
      <c r="C25" s="162"/>
      <c r="D25" s="126" t="s">
        <v>49</v>
      </c>
      <c r="E25" s="162"/>
      <c r="F25" s="162"/>
      <c r="G25" s="162"/>
      <c r="H25" s="162"/>
      <c r="I25" s="162"/>
      <c r="J25" s="162"/>
      <c r="K25" s="162"/>
      <c r="L25" s="126" t="s">
        <v>50</v>
      </c>
      <c r="M25" s="127"/>
    </row>
    <row r="26" spans="2:13" ht="26.25" customHeight="1">
      <c r="B26" s="222" t="s">
        <v>61</v>
      </c>
      <c r="C26" s="238"/>
      <c r="D26" s="37"/>
      <c r="E26" s="243" t="s">
        <v>167</v>
      </c>
      <c r="F26" s="243"/>
      <c r="G26" s="243"/>
      <c r="H26" s="243"/>
      <c r="I26" s="243"/>
      <c r="J26" s="243">
        <v>300000</v>
      </c>
      <c r="K26" s="244"/>
      <c r="L26" s="245">
        <f>IF(H28="",300000,H28*5000)</f>
        <v>300000</v>
      </c>
      <c r="M26" s="246"/>
    </row>
    <row r="27" spans="2:13" ht="18.75" customHeight="1">
      <c r="B27" s="239"/>
      <c r="C27" s="240"/>
      <c r="D27" s="50"/>
      <c r="E27" s="251" t="s">
        <v>168</v>
      </c>
      <c r="F27" s="251"/>
      <c r="G27" s="251"/>
      <c r="H27" s="251"/>
      <c r="I27" s="251"/>
      <c r="J27" s="251"/>
      <c r="K27" s="252"/>
      <c r="L27" s="247"/>
      <c r="M27" s="248"/>
    </row>
    <row r="28" spans="2:13" ht="18.75" customHeight="1">
      <c r="B28" s="241"/>
      <c r="C28" s="242"/>
      <c r="D28" s="49"/>
      <c r="E28" s="253" t="s">
        <v>63</v>
      </c>
      <c r="F28" s="253"/>
      <c r="G28" s="253"/>
      <c r="H28" s="51" t="str">
        <f>IF(治験費用に関する資料!P20&lt;=60,"",(治験費用に関する資料!P20))</f>
        <v/>
      </c>
      <c r="I28" s="52" t="s">
        <v>172</v>
      </c>
      <c r="J28" s="53"/>
      <c r="K28" s="54"/>
      <c r="L28" s="249"/>
      <c r="M28" s="250"/>
    </row>
    <row r="29" spans="2:13" ht="33.75" customHeight="1">
      <c r="B29" s="222" t="s">
        <v>62</v>
      </c>
      <c r="C29" s="223"/>
      <c r="D29" s="37"/>
      <c r="E29" s="223" t="s">
        <v>63</v>
      </c>
      <c r="F29" s="223"/>
      <c r="G29" s="223"/>
      <c r="H29" s="38">
        <f>治験費用に関する資料!P20</f>
        <v>0</v>
      </c>
      <c r="I29" s="224" t="s">
        <v>173</v>
      </c>
      <c r="J29" s="224"/>
      <c r="K29" s="224"/>
      <c r="L29" s="234">
        <f>IF(ISERROR(H29*6000*0.7),"",H29*6000*0.7)</f>
        <v>0</v>
      </c>
      <c r="M29" s="235"/>
    </row>
    <row r="30" spans="2:13" ht="33.75" customHeight="1">
      <c r="B30" s="236" t="s">
        <v>174</v>
      </c>
      <c r="C30" s="195"/>
      <c r="D30" s="37"/>
      <c r="E30" s="223" t="s">
        <v>252</v>
      </c>
      <c r="F30" s="223"/>
      <c r="G30" s="223"/>
      <c r="H30" s="38" t="str">
        <f>画像提供・ｽﾗｲﾄﾞ作成経費!K12</f>
        <v/>
      </c>
      <c r="I30" s="224" t="s">
        <v>55</v>
      </c>
      <c r="J30" s="224"/>
      <c r="K30" s="224"/>
      <c r="L30" s="234" t="str">
        <f>IF(ISERROR(H30*4000),"",H30*4000)</f>
        <v/>
      </c>
      <c r="M30" s="235"/>
    </row>
    <row r="31" spans="2:13" ht="33.75" customHeight="1">
      <c r="B31" s="236" t="s">
        <v>175</v>
      </c>
      <c r="C31" s="195"/>
      <c r="D31" s="37"/>
      <c r="E31" s="223" t="s">
        <v>86</v>
      </c>
      <c r="F31" s="223"/>
      <c r="G31" s="223"/>
      <c r="H31" s="38">
        <f>画像提供・ｽﾗｲﾄﾞ作成経費!K20</f>
        <v>0</v>
      </c>
      <c r="I31" s="224" t="s">
        <v>55</v>
      </c>
      <c r="J31" s="224"/>
      <c r="K31" s="224"/>
      <c r="L31" s="234">
        <f>H31*4000</f>
        <v>0</v>
      </c>
      <c r="M31" s="235"/>
    </row>
    <row r="32" spans="2:13" ht="33.75" customHeight="1">
      <c r="B32" s="236" t="s">
        <v>176</v>
      </c>
      <c r="C32" s="196"/>
      <c r="D32" s="37" t="s">
        <v>177</v>
      </c>
      <c r="E32" s="223" t="s">
        <v>166</v>
      </c>
      <c r="F32" s="223"/>
      <c r="G32" s="223"/>
      <c r="H32" s="38">
        <f>画像提供・ｽﾗｲﾄﾞ作成経費!N26</f>
        <v>0</v>
      </c>
      <c r="I32" s="237" t="s">
        <v>178</v>
      </c>
      <c r="J32" s="237"/>
      <c r="K32" s="237"/>
      <c r="L32" s="232">
        <f>H32*3000</f>
        <v>0</v>
      </c>
      <c r="M32" s="233"/>
    </row>
    <row r="33" spans="2:13" ht="33.75" customHeight="1">
      <c r="B33" s="236" t="s">
        <v>179</v>
      </c>
      <c r="C33" s="195"/>
      <c r="D33" s="37"/>
      <c r="E33" s="223" t="s">
        <v>180</v>
      </c>
      <c r="F33" s="223"/>
      <c r="G33" s="223"/>
      <c r="H33" s="223"/>
      <c r="I33" s="223"/>
      <c r="J33" s="223"/>
      <c r="K33" s="223"/>
      <c r="L33" s="234">
        <f>SUM(L26:M32)*0.2</f>
        <v>60000</v>
      </c>
      <c r="M33" s="235"/>
    </row>
    <row r="34" spans="2:13" ht="33.75" customHeight="1">
      <c r="B34" s="236" t="s">
        <v>181</v>
      </c>
      <c r="C34" s="195"/>
      <c r="D34" s="37"/>
      <c r="E34" s="223" t="s">
        <v>182</v>
      </c>
      <c r="F34" s="223"/>
      <c r="G34" s="223"/>
      <c r="H34" s="223"/>
      <c r="I34" s="223"/>
      <c r="J34" s="223"/>
      <c r="K34" s="223"/>
      <c r="L34" s="225">
        <f>SUM(L26:M33)*0.3</f>
        <v>108000</v>
      </c>
      <c r="M34" s="226"/>
    </row>
    <row r="35" spans="2:13" ht="15" customHeight="1">
      <c r="B35" s="218" t="s">
        <v>64</v>
      </c>
      <c r="C35" s="218"/>
      <c r="D35" s="218"/>
      <c r="E35" s="218"/>
      <c r="F35" s="218"/>
      <c r="G35" s="218"/>
      <c r="H35" s="218"/>
      <c r="I35" s="218"/>
      <c r="J35" s="218"/>
      <c r="K35" s="218"/>
      <c r="L35" s="220">
        <f>SUM(L26:M34)</f>
        <v>468000</v>
      </c>
      <c r="M35" s="218"/>
    </row>
    <row r="36" spans="2:13" ht="15" customHeight="1">
      <c r="B36" s="219"/>
      <c r="C36" s="219"/>
      <c r="D36" s="219"/>
      <c r="E36" s="219"/>
      <c r="F36" s="219"/>
      <c r="G36" s="219"/>
      <c r="H36" s="219"/>
      <c r="I36" s="219"/>
      <c r="J36" s="219"/>
      <c r="K36" s="219"/>
      <c r="L36" s="219"/>
      <c r="M36" s="219"/>
    </row>
    <row r="37" spans="2:13" ht="15" customHeight="1">
      <c r="B37" s="219" t="s">
        <v>65</v>
      </c>
      <c r="C37" s="219"/>
      <c r="D37" s="219"/>
      <c r="E37" s="219"/>
      <c r="F37" s="219"/>
      <c r="G37" s="219"/>
      <c r="H37" s="219"/>
      <c r="I37" s="219"/>
      <c r="J37" s="219"/>
      <c r="K37" s="219"/>
      <c r="L37" s="221">
        <f>IF(L35="","",ROUNDDOWN(L35*10/100,0))</f>
        <v>46800</v>
      </c>
      <c r="M37" s="221"/>
    </row>
    <row r="38" spans="2:13" ht="15" customHeight="1">
      <c r="B38" s="219"/>
      <c r="C38" s="219"/>
      <c r="D38" s="219"/>
      <c r="E38" s="219"/>
      <c r="F38" s="219"/>
      <c r="G38" s="219"/>
      <c r="H38" s="219"/>
      <c r="I38" s="219"/>
      <c r="J38" s="219"/>
      <c r="K38" s="219"/>
      <c r="L38" s="221"/>
      <c r="M38" s="221"/>
    </row>
    <row r="39" spans="2:13" ht="15" customHeight="1">
      <c r="B39" s="219" t="s">
        <v>66</v>
      </c>
      <c r="C39" s="219"/>
      <c r="D39" s="219"/>
      <c r="E39" s="219"/>
      <c r="F39" s="219"/>
      <c r="G39" s="219"/>
      <c r="H39" s="219"/>
      <c r="I39" s="219"/>
      <c r="J39" s="219"/>
      <c r="K39" s="219"/>
      <c r="L39" s="221">
        <f>SUM(L35:M38)</f>
        <v>514800</v>
      </c>
      <c r="M39" s="221"/>
    </row>
    <row r="40" spans="2:13" ht="15" customHeight="1">
      <c r="B40" s="219"/>
      <c r="C40" s="219"/>
      <c r="D40" s="219"/>
      <c r="E40" s="219"/>
      <c r="F40" s="219"/>
      <c r="G40" s="219"/>
      <c r="H40" s="219"/>
      <c r="I40" s="219"/>
      <c r="J40" s="219"/>
      <c r="K40" s="219"/>
      <c r="L40" s="221"/>
      <c r="M40" s="221"/>
    </row>
    <row r="41" spans="2:13" ht="17.25" customHeight="1">
      <c r="B41" s="45"/>
      <c r="C41" s="45"/>
      <c r="D41" s="45"/>
      <c r="E41" s="45"/>
      <c r="F41" s="45"/>
      <c r="G41" s="45"/>
      <c r="H41" s="45"/>
      <c r="I41" s="45"/>
      <c r="J41" s="45"/>
      <c r="K41" s="45"/>
      <c r="L41" s="46"/>
      <c r="M41" s="46"/>
    </row>
    <row r="42" spans="2:13" ht="30" customHeight="1">
      <c r="B42" s="167" t="s">
        <v>183</v>
      </c>
      <c r="C42" s="167"/>
      <c r="D42" s="167"/>
      <c r="E42" s="167"/>
      <c r="F42" s="167"/>
      <c r="G42" s="167"/>
      <c r="H42" s="167"/>
      <c r="I42" s="167"/>
      <c r="J42" s="167"/>
      <c r="K42" s="167"/>
      <c r="L42" s="167"/>
      <c r="M42" s="167"/>
    </row>
    <row r="43" spans="2:13" ht="33.75" customHeight="1">
      <c r="B43" s="126" t="s">
        <v>48</v>
      </c>
      <c r="C43" s="162"/>
      <c r="D43" s="126" t="s">
        <v>49</v>
      </c>
      <c r="E43" s="162"/>
      <c r="F43" s="162"/>
      <c r="G43" s="162"/>
      <c r="H43" s="162"/>
      <c r="I43" s="162"/>
      <c r="J43" s="162"/>
      <c r="K43" s="162"/>
      <c r="L43" s="126" t="s">
        <v>50</v>
      </c>
      <c r="M43" s="127"/>
    </row>
    <row r="44" spans="2:13" ht="33.75" customHeight="1">
      <c r="B44" s="222" t="s">
        <v>67</v>
      </c>
      <c r="C44" s="223"/>
      <c r="D44" s="37"/>
      <c r="E44" s="48" t="s">
        <v>68</v>
      </c>
      <c r="F44" s="47"/>
      <c r="G44" s="224" t="s">
        <v>184</v>
      </c>
      <c r="H44" s="224"/>
      <c r="I44" s="224"/>
      <c r="J44" s="224"/>
      <c r="K44" s="224"/>
      <c r="L44" s="234">
        <f>7000*F44</f>
        <v>0</v>
      </c>
      <c r="M44" s="235"/>
    </row>
    <row r="45" spans="2:13" ht="33.75" customHeight="1">
      <c r="B45" s="222" t="s">
        <v>69</v>
      </c>
      <c r="C45" s="223"/>
      <c r="D45" s="37"/>
      <c r="E45" s="224" t="s">
        <v>253</v>
      </c>
      <c r="F45" s="223"/>
      <c r="G45" s="223"/>
      <c r="H45" s="223"/>
      <c r="I45" s="223"/>
      <c r="J45" s="223"/>
      <c r="K45" s="223"/>
      <c r="L45" s="225"/>
      <c r="M45" s="226"/>
    </row>
    <row r="46" spans="2:13" ht="33.75" customHeight="1">
      <c r="B46" s="222" t="s">
        <v>185</v>
      </c>
      <c r="C46" s="223"/>
      <c r="D46" s="37" t="s">
        <v>177</v>
      </c>
      <c r="E46" s="224" t="s">
        <v>254</v>
      </c>
      <c r="F46" s="223"/>
      <c r="G46" s="223"/>
      <c r="H46" s="223"/>
      <c r="I46" s="223"/>
      <c r="J46" s="223"/>
      <c r="K46" s="223"/>
      <c r="L46" s="225"/>
      <c r="M46" s="226"/>
    </row>
    <row r="47" spans="2:13" s="94" customFormat="1" ht="33.75" customHeight="1">
      <c r="B47" s="227" t="s">
        <v>275</v>
      </c>
      <c r="C47" s="228"/>
      <c r="D47" s="93"/>
      <c r="E47" s="224" t="s">
        <v>276</v>
      </c>
      <c r="F47" s="223"/>
      <c r="G47" s="223"/>
      <c r="H47" s="223"/>
      <c r="I47" s="223"/>
      <c r="J47" s="223"/>
      <c r="K47" s="223"/>
      <c r="L47" s="232">
        <f>SUM(L43:M45)*0.2</f>
        <v>0</v>
      </c>
      <c r="M47" s="233"/>
    </row>
    <row r="48" spans="2:13" s="94" customFormat="1" ht="33.75" customHeight="1">
      <c r="B48" s="227" t="s">
        <v>271</v>
      </c>
      <c r="C48" s="228"/>
      <c r="D48" s="93"/>
      <c r="E48" s="229" t="s">
        <v>273</v>
      </c>
      <c r="F48" s="229"/>
      <c r="G48" s="229"/>
      <c r="H48" s="229"/>
      <c r="I48" s="229"/>
      <c r="J48" s="229"/>
      <c r="K48" s="229"/>
      <c r="L48" s="232">
        <f>SUM(L44:M47)*0.2</f>
        <v>0</v>
      </c>
      <c r="M48" s="233"/>
    </row>
    <row r="49" spans="2:13" s="94" customFormat="1" ht="33.75" customHeight="1">
      <c r="B49" s="227" t="s">
        <v>272</v>
      </c>
      <c r="C49" s="228"/>
      <c r="D49" s="93"/>
      <c r="E49" s="229" t="s">
        <v>274</v>
      </c>
      <c r="F49" s="229"/>
      <c r="G49" s="229"/>
      <c r="H49" s="229"/>
      <c r="I49" s="229"/>
      <c r="J49" s="229"/>
      <c r="K49" s="229"/>
      <c r="L49" s="230">
        <f>SUM(L44:M48)*0.3</f>
        <v>0</v>
      </c>
      <c r="M49" s="231"/>
    </row>
    <row r="50" spans="2:13" ht="15" customHeight="1">
      <c r="B50" s="218" t="s">
        <v>70</v>
      </c>
      <c r="C50" s="218"/>
      <c r="D50" s="218"/>
      <c r="E50" s="218"/>
      <c r="F50" s="218"/>
      <c r="G50" s="218"/>
      <c r="H50" s="218"/>
      <c r="I50" s="218"/>
      <c r="J50" s="218"/>
      <c r="K50" s="218"/>
      <c r="L50" s="220">
        <f>SUM(L44:M49)</f>
        <v>0</v>
      </c>
      <c r="M50" s="218"/>
    </row>
    <row r="51" spans="2:13" ht="15" customHeight="1">
      <c r="B51" s="219"/>
      <c r="C51" s="219"/>
      <c r="D51" s="219"/>
      <c r="E51" s="219"/>
      <c r="F51" s="219"/>
      <c r="G51" s="219"/>
      <c r="H51" s="219"/>
      <c r="I51" s="219"/>
      <c r="J51" s="219"/>
      <c r="K51" s="219"/>
      <c r="L51" s="219"/>
      <c r="M51" s="219"/>
    </row>
    <row r="52" spans="2:13" ht="15" customHeight="1">
      <c r="B52" s="219" t="s">
        <v>71</v>
      </c>
      <c r="C52" s="219"/>
      <c r="D52" s="219"/>
      <c r="E52" s="219"/>
      <c r="F52" s="219"/>
      <c r="G52" s="219"/>
      <c r="H52" s="219"/>
      <c r="I52" s="219"/>
      <c r="J52" s="219"/>
      <c r="K52" s="219"/>
      <c r="L52" s="221">
        <f>IF(L50="","",ROUNDDOWN(L50*10/100,0))</f>
        <v>0</v>
      </c>
      <c r="M52" s="221"/>
    </row>
    <row r="53" spans="2:13" ht="15" customHeight="1">
      <c r="B53" s="219"/>
      <c r="C53" s="219"/>
      <c r="D53" s="219"/>
      <c r="E53" s="219"/>
      <c r="F53" s="219"/>
      <c r="G53" s="219"/>
      <c r="H53" s="219"/>
      <c r="I53" s="219"/>
      <c r="J53" s="219"/>
      <c r="K53" s="219"/>
      <c r="L53" s="221"/>
      <c r="M53" s="221"/>
    </row>
    <row r="54" spans="2:13" ht="15" customHeight="1">
      <c r="B54" s="219" t="s">
        <v>72</v>
      </c>
      <c r="C54" s="219"/>
      <c r="D54" s="219"/>
      <c r="E54" s="219"/>
      <c r="F54" s="219"/>
      <c r="G54" s="219"/>
      <c r="H54" s="219"/>
      <c r="I54" s="219"/>
      <c r="J54" s="219"/>
      <c r="K54" s="219"/>
      <c r="L54" s="221">
        <f>L50+L52</f>
        <v>0</v>
      </c>
      <c r="M54" s="221"/>
    </row>
    <row r="55" spans="2:13" ht="15" customHeight="1">
      <c r="B55" s="219"/>
      <c r="C55" s="219"/>
      <c r="D55" s="219"/>
      <c r="E55" s="219"/>
      <c r="F55" s="219"/>
      <c r="G55" s="219"/>
      <c r="H55" s="219"/>
      <c r="I55" s="219"/>
      <c r="J55" s="219"/>
      <c r="K55" s="219"/>
      <c r="L55" s="221"/>
      <c r="M55" s="221"/>
    </row>
    <row r="56" spans="2:13" ht="29.4" customHeight="1">
      <c r="M56" s="96"/>
    </row>
    <row r="84" spans="13:13">
      <c r="M84" s="287"/>
    </row>
    <row r="96" spans="13:13">
      <c r="M96" s="96" t="s">
        <v>280</v>
      </c>
    </row>
  </sheetData>
  <mergeCells count="116">
    <mergeCell ref="B5:M5"/>
    <mergeCell ref="B7:C7"/>
    <mergeCell ref="D7:K7"/>
    <mergeCell ref="L7:M7"/>
    <mergeCell ref="B8:C8"/>
    <mergeCell ref="E8:K8"/>
    <mergeCell ref="L8:M8"/>
    <mergeCell ref="B1:M1"/>
    <mergeCell ref="C2:D2"/>
    <mergeCell ref="F2:H2"/>
    <mergeCell ref="J2:M2"/>
    <mergeCell ref="B3:B4"/>
    <mergeCell ref="C3:H4"/>
    <mergeCell ref="J4:M4"/>
    <mergeCell ref="B11:C11"/>
    <mergeCell ref="E11:G11"/>
    <mergeCell ref="I11:K11"/>
    <mergeCell ref="L11:M11"/>
    <mergeCell ref="B9:C9"/>
    <mergeCell ref="E9:K9"/>
    <mergeCell ref="L9:M9"/>
    <mergeCell ref="B10:C10"/>
    <mergeCell ref="E10:G10"/>
    <mergeCell ref="I10:K10"/>
    <mergeCell ref="L10:M10"/>
    <mergeCell ref="B14:C14"/>
    <mergeCell ref="E14:K14"/>
    <mergeCell ref="L14:M14"/>
    <mergeCell ref="B15:C15"/>
    <mergeCell ref="E15:K15"/>
    <mergeCell ref="L15:M15"/>
    <mergeCell ref="B12:C12"/>
    <mergeCell ref="E12:G12"/>
    <mergeCell ref="I12:K12"/>
    <mergeCell ref="L12:M12"/>
    <mergeCell ref="B13:C13"/>
    <mergeCell ref="E13:K13"/>
    <mergeCell ref="L13:M13"/>
    <mergeCell ref="B18:K19"/>
    <mergeCell ref="L18:M19"/>
    <mergeCell ref="B20:K21"/>
    <mergeCell ref="L20:M21"/>
    <mergeCell ref="B22:K23"/>
    <mergeCell ref="L22:M23"/>
    <mergeCell ref="B16:C16"/>
    <mergeCell ref="E16:K16"/>
    <mergeCell ref="L16:M16"/>
    <mergeCell ref="B17:C17"/>
    <mergeCell ref="E17:K17"/>
    <mergeCell ref="L17:M17"/>
    <mergeCell ref="B29:C29"/>
    <mergeCell ref="E29:G29"/>
    <mergeCell ref="I29:K29"/>
    <mergeCell ref="L29:M29"/>
    <mergeCell ref="B30:C30"/>
    <mergeCell ref="E30:G30"/>
    <mergeCell ref="I30:K30"/>
    <mergeCell ref="L30:M30"/>
    <mergeCell ref="B24:M24"/>
    <mergeCell ref="B25:C25"/>
    <mergeCell ref="D25:K25"/>
    <mergeCell ref="L25:M25"/>
    <mergeCell ref="B26:C28"/>
    <mergeCell ref="E26:I26"/>
    <mergeCell ref="J26:K26"/>
    <mergeCell ref="L26:M28"/>
    <mergeCell ref="E27:K27"/>
    <mergeCell ref="E28:G28"/>
    <mergeCell ref="B33:C33"/>
    <mergeCell ref="E33:K33"/>
    <mergeCell ref="L33:M33"/>
    <mergeCell ref="B34:C34"/>
    <mergeCell ref="E34:K34"/>
    <mergeCell ref="L34:M34"/>
    <mergeCell ref="B31:C31"/>
    <mergeCell ref="E31:G31"/>
    <mergeCell ref="I31:K31"/>
    <mergeCell ref="L31:M31"/>
    <mergeCell ref="B32:C32"/>
    <mergeCell ref="E32:G32"/>
    <mergeCell ref="I32:K32"/>
    <mergeCell ref="L32:M32"/>
    <mergeCell ref="B42:M42"/>
    <mergeCell ref="B43:C43"/>
    <mergeCell ref="D43:K43"/>
    <mergeCell ref="L43:M43"/>
    <mergeCell ref="B44:C44"/>
    <mergeCell ref="G44:K44"/>
    <mergeCell ref="L44:M44"/>
    <mergeCell ref="B35:K36"/>
    <mergeCell ref="L35:M36"/>
    <mergeCell ref="B37:K38"/>
    <mergeCell ref="L37:M38"/>
    <mergeCell ref="B39:K40"/>
    <mergeCell ref="L39:M40"/>
    <mergeCell ref="B50:K51"/>
    <mergeCell ref="L50:M51"/>
    <mergeCell ref="B52:K53"/>
    <mergeCell ref="L52:M53"/>
    <mergeCell ref="B54:K55"/>
    <mergeCell ref="L54:M55"/>
    <mergeCell ref="B45:C45"/>
    <mergeCell ref="E45:K45"/>
    <mergeCell ref="L45:M45"/>
    <mergeCell ref="B49:C49"/>
    <mergeCell ref="E49:K49"/>
    <mergeCell ref="L49:M49"/>
    <mergeCell ref="B46:C46"/>
    <mergeCell ref="E46:K46"/>
    <mergeCell ref="L46:M46"/>
    <mergeCell ref="B48:C48"/>
    <mergeCell ref="E48:K48"/>
    <mergeCell ref="L48:M48"/>
    <mergeCell ref="B47:C47"/>
    <mergeCell ref="E47:K47"/>
    <mergeCell ref="L47:M47"/>
  </mergeCells>
  <phoneticPr fontId="1"/>
  <printOptions horizontalCentered="1"/>
  <pageMargins left="0.70866141732283472" right="0.70866141732283472" top="0.74803149606299213" bottom="0.74803149606299213" header="0.31496062992125984" footer="0.31496062992125984"/>
  <pageSetup paperSize="9" scale="6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030A0"/>
  </sheetPr>
  <dimension ref="B1:J23"/>
  <sheetViews>
    <sheetView showGridLines="0" zoomScaleNormal="100" workbookViewId="0">
      <selection activeCell="B1" sqref="B1:I1"/>
    </sheetView>
  </sheetViews>
  <sheetFormatPr defaultColWidth="9" defaultRowHeight="16.2"/>
  <cols>
    <col min="1" max="1" width="4.59765625" style="1" customWidth="1"/>
    <col min="2" max="2" width="4.19921875" style="1" customWidth="1"/>
    <col min="3" max="3" width="11.5" style="1" customWidth="1"/>
    <col min="4" max="4" width="26" style="1" customWidth="1"/>
    <col min="5" max="5" width="1.19921875" style="1" customWidth="1"/>
    <col min="6" max="6" width="43.5" style="1" customWidth="1"/>
    <col min="7" max="8" width="1.19921875" style="1" customWidth="1"/>
    <col min="9" max="9" width="32.59765625" style="1" customWidth="1"/>
    <col min="10" max="10" width="1.19921875" style="1" customWidth="1"/>
    <col min="11" max="16384" width="9" style="1"/>
  </cols>
  <sheetData>
    <row r="1" spans="2:10" ht="30" customHeight="1">
      <c r="B1" s="267" t="s">
        <v>243</v>
      </c>
      <c r="C1" s="267"/>
      <c r="D1" s="267"/>
      <c r="E1" s="267"/>
      <c r="F1" s="267"/>
      <c r="G1" s="267"/>
      <c r="H1" s="268"/>
      <c r="I1" s="268"/>
      <c r="J1" s="57"/>
    </row>
    <row r="2" spans="2:10" ht="30" customHeight="1">
      <c r="B2" s="269" t="s">
        <v>194</v>
      </c>
      <c r="C2" s="270"/>
      <c r="D2" s="271"/>
      <c r="E2" s="269" t="s">
        <v>195</v>
      </c>
      <c r="F2" s="270"/>
      <c r="G2" s="271"/>
      <c r="H2" s="272" t="s">
        <v>196</v>
      </c>
      <c r="I2" s="273"/>
      <c r="J2" s="274"/>
    </row>
    <row r="3" spans="2:10" ht="48.75" customHeight="1">
      <c r="B3" s="275" t="s">
        <v>197</v>
      </c>
      <c r="C3" s="278" t="s">
        <v>198</v>
      </c>
      <c r="D3" s="58" t="s">
        <v>199</v>
      </c>
      <c r="E3" s="59"/>
      <c r="F3" s="60" t="s">
        <v>200</v>
      </c>
      <c r="G3" s="61"/>
      <c r="H3" s="62"/>
      <c r="I3" s="60" t="s">
        <v>201</v>
      </c>
      <c r="J3" s="61"/>
    </row>
    <row r="4" spans="2:10" ht="48.75" customHeight="1">
      <c r="B4" s="276"/>
      <c r="C4" s="279"/>
      <c r="D4" s="58" t="s">
        <v>202</v>
      </c>
      <c r="E4" s="59"/>
      <c r="F4" s="60" t="s">
        <v>203</v>
      </c>
      <c r="G4" s="61"/>
      <c r="H4" s="62"/>
      <c r="I4" s="60" t="s">
        <v>204</v>
      </c>
      <c r="J4" s="61"/>
    </row>
    <row r="5" spans="2:10" ht="48.75" customHeight="1">
      <c r="B5" s="276"/>
      <c r="C5" s="279"/>
      <c r="D5" s="61" t="s">
        <v>237</v>
      </c>
      <c r="E5" s="62"/>
      <c r="F5" s="60" t="s">
        <v>205</v>
      </c>
      <c r="G5" s="61"/>
      <c r="H5" s="62"/>
      <c r="I5" s="60" t="s">
        <v>206</v>
      </c>
      <c r="J5" s="61"/>
    </row>
    <row r="6" spans="2:10" ht="48.75" customHeight="1">
      <c r="B6" s="276"/>
      <c r="C6" s="279"/>
      <c r="D6" s="61" t="s">
        <v>207</v>
      </c>
      <c r="E6" s="62"/>
      <c r="F6" s="60" t="s">
        <v>208</v>
      </c>
      <c r="G6" s="61"/>
      <c r="H6" s="62"/>
      <c r="I6" s="60" t="s">
        <v>206</v>
      </c>
      <c r="J6" s="61"/>
    </row>
    <row r="7" spans="2:10" ht="48.75" customHeight="1">
      <c r="B7" s="276"/>
      <c r="C7" s="279"/>
      <c r="D7" s="64" t="s">
        <v>238</v>
      </c>
      <c r="E7" s="65"/>
      <c r="F7" s="66" t="s">
        <v>236</v>
      </c>
      <c r="G7" s="67"/>
      <c r="H7" s="68"/>
      <c r="I7" s="60" t="s">
        <v>209</v>
      </c>
      <c r="J7" s="61"/>
    </row>
    <row r="8" spans="2:10" ht="48.75" customHeight="1">
      <c r="B8" s="276"/>
      <c r="C8" s="279"/>
      <c r="D8" s="61" t="s">
        <v>239</v>
      </c>
      <c r="E8" s="62"/>
      <c r="F8" s="66" t="s">
        <v>210</v>
      </c>
      <c r="G8" s="67"/>
      <c r="H8" s="68"/>
      <c r="I8" s="60" t="s">
        <v>211</v>
      </c>
      <c r="J8" s="61"/>
    </row>
    <row r="9" spans="2:10" ht="48.75" customHeight="1">
      <c r="B9" s="276"/>
      <c r="C9" s="279"/>
      <c r="D9" s="58" t="s">
        <v>240</v>
      </c>
      <c r="E9" s="59"/>
      <c r="F9" s="35" t="s">
        <v>212</v>
      </c>
      <c r="G9" s="34"/>
      <c r="H9" s="69"/>
      <c r="I9" s="60" t="s">
        <v>213</v>
      </c>
      <c r="J9" s="61"/>
    </row>
    <row r="10" spans="2:10" ht="48.75" customHeight="1">
      <c r="B10" s="276"/>
      <c r="C10" s="280"/>
      <c r="D10" s="58" t="s">
        <v>241</v>
      </c>
      <c r="E10" s="70"/>
      <c r="F10" s="71" t="s">
        <v>212</v>
      </c>
      <c r="G10" s="72"/>
      <c r="H10" s="73"/>
      <c r="I10" s="60" t="s">
        <v>214</v>
      </c>
      <c r="J10" s="61"/>
    </row>
    <row r="11" spans="2:10" ht="48.75" customHeight="1">
      <c r="B11" s="276"/>
      <c r="C11" s="278" t="s">
        <v>215</v>
      </c>
      <c r="D11" s="281" t="s">
        <v>244</v>
      </c>
      <c r="E11" s="74"/>
      <c r="F11" s="75" t="s">
        <v>216</v>
      </c>
      <c r="G11" s="76"/>
      <c r="H11" s="77"/>
      <c r="I11" s="283" t="s">
        <v>217</v>
      </c>
      <c r="J11" s="78"/>
    </row>
    <row r="12" spans="2:10" ht="48.75" customHeight="1">
      <c r="B12" s="276"/>
      <c r="C12" s="279"/>
      <c r="D12" s="282"/>
      <c r="E12" s="79"/>
      <c r="F12" s="80" t="s">
        <v>218</v>
      </c>
      <c r="G12" s="81"/>
      <c r="H12" s="82"/>
      <c r="I12" s="284"/>
      <c r="J12" s="83"/>
    </row>
    <row r="13" spans="2:10" ht="48.75" customHeight="1">
      <c r="B13" s="276"/>
      <c r="C13" s="279"/>
      <c r="D13" s="61" t="s">
        <v>245</v>
      </c>
      <c r="E13" s="62"/>
      <c r="F13" s="66" t="s">
        <v>219</v>
      </c>
      <c r="G13" s="67"/>
      <c r="H13" s="68"/>
      <c r="I13" s="60" t="s">
        <v>220</v>
      </c>
      <c r="J13" s="61"/>
    </row>
    <row r="14" spans="2:10" s="94" customFormat="1" ht="48.75" customHeight="1">
      <c r="B14" s="276"/>
      <c r="C14" s="279"/>
      <c r="D14" s="58" t="s">
        <v>246</v>
      </c>
      <c r="E14" s="59" t="s">
        <v>221</v>
      </c>
      <c r="F14" s="60" t="s">
        <v>257</v>
      </c>
      <c r="G14" s="61"/>
      <c r="H14" s="62"/>
      <c r="I14" s="60" t="s">
        <v>209</v>
      </c>
      <c r="J14" s="58"/>
    </row>
    <row r="15" spans="2:10" s="94" customFormat="1" ht="48.75" customHeight="1">
      <c r="B15" s="276"/>
      <c r="C15" s="279"/>
      <c r="D15" s="61" t="s">
        <v>247</v>
      </c>
      <c r="E15" s="62"/>
      <c r="F15" s="60" t="s">
        <v>258</v>
      </c>
      <c r="G15" s="61"/>
      <c r="H15" s="62"/>
      <c r="I15" s="60" t="s">
        <v>222</v>
      </c>
      <c r="J15" s="58"/>
    </row>
    <row r="16" spans="2:10" s="94" customFormat="1" ht="48.75" customHeight="1">
      <c r="B16" s="276"/>
      <c r="C16" s="279"/>
      <c r="D16" s="64" t="s">
        <v>248</v>
      </c>
      <c r="E16" s="65"/>
      <c r="F16" s="60" t="s">
        <v>259</v>
      </c>
      <c r="G16" s="61"/>
      <c r="H16" s="62"/>
      <c r="I16" s="63" t="s">
        <v>223</v>
      </c>
      <c r="J16" s="58"/>
    </row>
    <row r="17" spans="2:10" ht="48.75" customHeight="1">
      <c r="B17" s="276"/>
      <c r="C17" s="285" t="s">
        <v>224</v>
      </c>
      <c r="D17" s="61" t="s">
        <v>249</v>
      </c>
      <c r="E17" s="62"/>
      <c r="F17" s="60" t="s">
        <v>225</v>
      </c>
      <c r="G17" s="61"/>
      <c r="H17" s="62"/>
      <c r="I17" s="60" t="s">
        <v>226</v>
      </c>
      <c r="J17" s="61"/>
    </row>
    <row r="18" spans="2:10" ht="48.75" customHeight="1">
      <c r="B18" s="276"/>
      <c r="C18" s="286"/>
      <c r="D18" s="61" t="s">
        <v>250</v>
      </c>
      <c r="E18" s="62"/>
      <c r="F18" s="60" t="s">
        <v>227</v>
      </c>
      <c r="G18" s="61"/>
      <c r="H18" s="62"/>
      <c r="I18" s="60" t="s">
        <v>228</v>
      </c>
      <c r="J18" s="61"/>
    </row>
    <row r="19" spans="2:10" ht="48.75" customHeight="1">
      <c r="B19" s="276"/>
      <c r="C19" s="286"/>
      <c r="D19" s="61" t="s">
        <v>251</v>
      </c>
      <c r="E19" s="59"/>
      <c r="F19" s="60" t="s">
        <v>229</v>
      </c>
      <c r="G19" s="61"/>
      <c r="H19" s="62"/>
      <c r="I19" s="60" t="s">
        <v>230</v>
      </c>
      <c r="J19" s="61"/>
    </row>
    <row r="20" spans="2:10" ht="48.75" customHeight="1">
      <c r="B20" s="276"/>
      <c r="C20" s="286"/>
      <c r="D20" s="61" t="s">
        <v>267</v>
      </c>
      <c r="E20" s="59"/>
      <c r="F20" s="60" t="s">
        <v>268</v>
      </c>
      <c r="G20" s="61"/>
      <c r="H20" s="62"/>
      <c r="I20" s="60" t="s">
        <v>269</v>
      </c>
      <c r="J20" s="61"/>
    </row>
    <row r="21" spans="2:10" ht="100.5" customHeight="1">
      <c r="B21" s="277"/>
      <c r="C21" s="59" t="s">
        <v>231</v>
      </c>
      <c r="D21" s="58"/>
      <c r="E21" s="59"/>
      <c r="F21" s="66" t="s">
        <v>270</v>
      </c>
      <c r="G21" s="67"/>
      <c r="H21" s="68"/>
      <c r="I21" s="60" t="s">
        <v>232</v>
      </c>
      <c r="J21" s="61"/>
    </row>
    <row r="22" spans="2:10" ht="70.05" customHeight="1">
      <c r="B22" s="59" t="s">
        <v>233</v>
      </c>
      <c r="C22" s="59"/>
      <c r="D22" s="58"/>
      <c r="E22" s="59"/>
      <c r="F22" s="63" t="s">
        <v>234</v>
      </c>
      <c r="G22" s="58"/>
      <c r="H22" s="59"/>
      <c r="I22" s="63" t="s">
        <v>235</v>
      </c>
      <c r="J22" s="58"/>
    </row>
    <row r="23" spans="2:10" ht="22.2" customHeight="1">
      <c r="I23" s="96" t="s">
        <v>279</v>
      </c>
    </row>
  </sheetData>
  <mergeCells count="10">
    <mergeCell ref="B1:I1"/>
    <mergeCell ref="B2:D2"/>
    <mergeCell ref="E2:G2"/>
    <mergeCell ref="H2:J2"/>
    <mergeCell ref="B3:B21"/>
    <mergeCell ref="C3:C10"/>
    <mergeCell ref="C11:C16"/>
    <mergeCell ref="D11:D12"/>
    <mergeCell ref="I11:I12"/>
    <mergeCell ref="C17:C20"/>
  </mergeCells>
  <phoneticPr fontId="1"/>
  <printOptions horizontalCentered="1"/>
  <pageMargins left="0.70866141732283472" right="0.70866141732283472" top="0.74803149606299213" bottom="0.74803149606299213" header="0" footer="0"/>
  <pageSetup paperSize="9" scale="6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基本情報</vt:lpstr>
      <vt:lpstr>治験費用に関する資料</vt:lpstr>
      <vt:lpstr>画像提供・ｽﾗｲﾄﾞ作成経費</vt:lpstr>
      <vt:lpstr>研究算定内訳書</vt:lpstr>
      <vt:lpstr>治験経費算定基準表</vt:lpstr>
      <vt:lpstr>画像提供・ｽﾗｲﾄﾞ作成経費!Print_Area</vt:lpstr>
      <vt:lpstr>研究算定内訳書!Print_Area</vt:lpstr>
      <vt:lpstr>治験経費算定基準表!Print_Area</vt:lpstr>
      <vt:lpstr>治験費用に関する資料!Print_Area</vt:lpstr>
      <vt:lpstr>治験費用に関する資料!Print_Titles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2023-07-11T07:34:47Z</dcterms:created>
  <dcterms:modified xsi:type="dcterms:W3CDTF">2023-07-11T07:34:54Z</dcterms:modified>
</cp:coreProperties>
</file>